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tabRatio="712" activeTab="1"/>
  </bookViews>
  <sheets>
    <sheet name="Introduction" sheetId="1" r:id="rId1"/>
    <sheet name="Le programme linéaire" sheetId="2" r:id="rId2"/>
    <sheet name="Utilisation du Solveur" sheetId="3" r:id="rId3"/>
    <sheet name="Pétrolière" sheetId="4" r:id="rId4"/>
    <sheet name="Transport" sheetId="5" r:id="rId5"/>
    <sheet name="Horaire version 1" sheetId="6" r:id="rId6"/>
    <sheet name="Découpe" sheetId="7" r:id="rId7"/>
  </sheets>
  <definedNames>
    <definedName name="Coefficients_Cont_1">#REF!</definedName>
    <definedName name="Coefficients_Cont_2">#REF!</definedName>
    <definedName name="Coûts">#REF!</definedName>
    <definedName name="Fonction_Objectif">#REF!</definedName>
    <definedName name="Ressource_1">#REF!</definedName>
    <definedName name="Ressource_2">#REF!</definedName>
    <definedName name="solver_adj" localSheetId="6" hidden="1">'Découpe'!$C$21:$L$21</definedName>
    <definedName name="solver_adj" localSheetId="5" hidden="1">'Horaire version 1'!$F$6:$F$17</definedName>
    <definedName name="solver_adj" localSheetId="1" hidden="1">'Le programme linéaire'!$B$15:$D$15</definedName>
    <definedName name="solver_adj" localSheetId="3" hidden="1">'Pétrolière'!$C$23:$D$25</definedName>
    <definedName name="solver_adj" localSheetId="4" hidden="1">'Transport'!$C$14:$E$15</definedName>
    <definedName name="solver_cvg" localSheetId="6" hidden="1">0.0001</definedName>
    <definedName name="solver_cvg" localSheetId="5" hidden="1">0.0001</definedName>
    <definedName name="solver_cvg" localSheetId="1" hidden="1">0.001</definedName>
    <definedName name="solver_cvg" localSheetId="3" hidden="1">0.0001</definedName>
    <definedName name="solver_cvg" localSheetId="4" hidden="1">0.0001</definedName>
    <definedName name="solver_drv" localSheetId="6" hidden="1">1</definedName>
    <definedName name="solver_drv" localSheetId="5" hidden="1">1</definedName>
    <definedName name="solver_drv" localSheetId="1" hidden="1">1</definedName>
    <definedName name="solver_drv" localSheetId="3" hidden="1">1</definedName>
    <definedName name="solver_drv" localSheetId="4" hidden="1">1</definedName>
    <definedName name="solver_eng" localSheetId="1" hidden="1">2</definedName>
    <definedName name="solver_est" localSheetId="6" hidden="1">1</definedName>
    <definedName name="solver_est" localSheetId="5" hidden="1">1</definedName>
    <definedName name="solver_est" localSheetId="1" hidden="1">1</definedName>
    <definedName name="solver_est" localSheetId="3" hidden="1">1</definedName>
    <definedName name="solver_est" localSheetId="4" hidden="1">1</definedName>
    <definedName name="solver_ibd" localSheetId="1" hidden="1">2</definedName>
    <definedName name="solver_itr" localSheetId="6" hidden="1">100</definedName>
    <definedName name="solver_itr" localSheetId="5" hidden="1">100</definedName>
    <definedName name="solver_itr" localSheetId="1" hidden="1">100</definedName>
    <definedName name="solver_itr" localSheetId="3" hidden="1">100</definedName>
    <definedName name="solver_itr" localSheetId="4" hidden="1">100</definedName>
    <definedName name="solver_lhs1" localSheetId="6" hidden="1">'Découpe'!$C$31:$C$34</definedName>
    <definedName name="solver_lhs1" localSheetId="5" hidden="1">'Horaire version 1'!$C$29:$C$40</definedName>
    <definedName name="solver_lhs1" localSheetId="1" hidden="1">'Le programme linéaire'!$D$30</definedName>
    <definedName name="solver_lhs1" localSheetId="3" hidden="1">'Pétrolière'!$D$38:$D$39</definedName>
    <definedName name="solver_lhs1" localSheetId="4" hidden="1">'Transport'!$C$24:$C$25</definedName>
    <definedName name="solver_lhs2" localSheetId="6" hidden="1">'Découpe'!$C$21:$L$21</definedName>
    <definedName name="solver_lhs2" localSheetId="5" hidden="1">'Horaire version 1'!$F$6:$F$17</definedName>
    <definedName name="solver_lhs2" localSheetId="1" hidden="1">'Le programme linéaire'!$D$31</definedName>
    <definedName name="solver_lhs2" localSheetId="3" hidden="1">'Pétrolière'!$D$41:$D$42</definedName>
    <definedName name="solver_lhs2" localSheetId="4" hidden="1">'Transport'!#REF!</definedName>
    <definedName name="solver_lhs3" localSheetId="3" hidden="1">'Pétrolière'!$D$44:$D$46</definedName>
    <definedName name="solver_lin" localSheetId="6" hidden="1">1</definedName>
    <definedName name="solver_lin" localSheetId="5" hidden="1">1</definedName>
    <definedName name="solver_lin" localSheetId="1" hidden="1">1</definedName>
    <definedName name="solver_lin" localSheetId="3" hidden="1">1</definedName>
    <definedName name="solver_lin" localSheetId="4" hidden="1">1</definedName>
    <definedName name="solver_lva" localSheetId="1" hidden="1">2</definedName>
    <definedName name="solver_mip" localSheetId="1" hidden="1">5000</definedName>
    <definedName name="solver_mni" localSheetId="1" hidden="1">30</definedName>
    <definedName name="solver_mrt" localSheetId="1" hidden="1">0.075</definedName>
    <definedName name="solver_neg" localSheetId="6" hidden="1">1</definedName>
    <definedName name="solver_neg" localSheetId="5" hidden="1">1</definedName>
    <definedName name="solver_neg" localSheetId="1" hidden="1">1</definedName>
    <definedName name="solver_neg" localSheetId="3" hidden="1">1</definedName>
    <definedName name="solver_neg" localSheetId="4" hidden="1">1</definedName>
    <definedName name="solver_nod" localSheetId="1" hidden="1">5000</definedName>
    <definedName name="solver_num" localSheetId="6" hidden="1">2</definedName>
    <definedName name="solver_num" localSheetId="5" hidden="1">2</definedName>
    <definedName name="solver_num" localSheetId="1" hidden="1">2</definedName>
    <definedName name="solver_num" localSheetId="3" hidden="1">3</definedName>
    <definedName name="solver_num" localSheetId="4" hidden="1">2</definedName>
    <definedName name="solver_nwt" localSheetId="6" hidden="1">1</definedName>
    <definedName name="solver_nwt" localSheetId="5" hidden="1">1</definedName>
    <definedName name="solver_nwt" localSheetId="1" hidden="1">1</definedName>
    <definedName name="solver_nwt" localSheetId="3" hidden="1">1</definedName>
    <definedName name="solver_nwt" localSheetId="4" hidden="1">1</definedName>
    <definedName name="solver_ofx" localSheetId="1" hidden="1">2</definedName>
    <definedName name="solver_opt" localSheetId="6" hidden="1">'Découpe'!$C$25</definedName>
    <definedName name="solver_opt" localSheetId="5" hidden="1">'Horaire version 1'!$D$23</definedName>
    <definedName name="solver_opt" localSheetId="1" hidden="1">'Le programme linéaire'!$F$26</definedName>
    <definedName name="solver_opt" localSheetId="3" hidden="1">'Pétrolière'!$C$32</definedName>
    <definedName name="solver_opt" localSheetId="4" hidden="1">'Transport'!$C$19</definedName>
    <definedName name="solver_piv" localSheetId="1" hidden="1">0.000001</definedName>
    <definedName name="solver_pre" localSheetId="6" hidden="1">0.000001</definedName>
    <definedName name="solver_pre" localSheetId="5" hidden="1">0.000001</definedName>
    <definedName name="solver_pre" localSheetId="1" hidden="1">0.000001</definedName>
    <definedName name="solver_pre" localSheetId="3" hidden="1">0.000001</definedName>
    <definedName name="solver_pre" localSheetId="4" hidden="1">0.000001</definedName>
    <definedName name="solver_pro" localSheetId="1" hidden="1">2</definedName>
    <definedName name="solver_rbv" localSheetId="1" hidden="1">1</definedName>
    <definedName name="solver_red" localSheetId="1" hidden="1">0.000001</definedName>
    <definedName name="solver_rel1" localSheetId="6" hidden="1">3</definedName>
    <definedName name="solver_rel1" localSheetId="5" hidden="1">3</definedName>
    <definedName name="solver_rel1" localSheetId="1" hidden="1">1</definedName>
    <definedName name="solver_rel1" localSheetId="3" hidden="1">3</definedName>
    <definedName name="solver_rel1" localSheetId="4" hidden="1">1</definedName>
    <definedName name="solver_rel2" localSheetId="6" hidden="1">4</definedName>
    <definedName name="solver_rel2" localSheetId="5" hidden="1">4</definedName>
    <definedName name="solver_rel2" localSheetId="1" hidden="1">1</definedName>
    <definedName name="solver_rel2" localSheetId="3" hidden="1">3</definedName>
    <definedName name="solver_rel2" localSheetId="4" hidden="1">2</definedName>
    <definedName name="solver_rel3" localSheetId="3" hidden="1">1</definedName>
    <definedName name="solver_reo" localSheetId="1" hidden="1">2</definedName>
    <definedName name="solver_rep" localSheetId="1" hidden="1">2</definedName>
    <definedName name="solver_rhs1" localSheetId="6" hidden="1">'Découpe'!$E$31:$E$34</definedName>
    <definedName name="solver_rhs1" localSheetId="5" hidden="1">'Horaire version 1'!$E$29:$E$40</definedName>
    <definedName name="solver_rhs1" localSheetId="1" hidden="1">'Le programme linéaire'!$F$30</definedName>
    <definedName name="solver_rhs1" localSheetId="3" hidden="1">'Pétrolière'!$F$38:$F$39</definedName>
    <definedName name="solver_rhs1" localSheetId="4" hidden="1">'Transport'!$E$24:$E$25</definedName>
    <definedName name="solver_rhs2" localSheetId="6" hidden="1">entier</definedName>
    <definedName name="solver_rhs2" localSheetId="5" hidden="1">entier</definedName>
    <definedName name="solver_rhs2" localSheetId="1" hidden="1">'Le programme linéaire'!$F$31</definedName>
    <definedName name="solver_rhs2" localSheetId="3" hidden="1">'Pétrolière'!$F$41:$F$42</definedName>
    <definedName name="solver_rhs2" localSheetId="4" hidden="1">'Transport'!#REF!</definedName>
    <definedName name="solver_rhs3" localSheetId="3" hidden="1">'Pétrolière'!$F$44:$F$46</definedName>
    <definedName name="solver_rlx" localSheetId="1" hidden="1">2</definedName>
    <definedName name="solver_scl" localSheetId="6" hidden="1">2</definedName>
    <definedName name="solver_scl" localSheetId="5" hidden="1">2</definedName>
    <definedName name="solver_scl" localSheetId="1" hidden="1">2</definedName>
    <definedName name="solver_scl" localSheetId="3" hidden="1">1</definedName>
    <definedName name="solver_scl" localSheetId="4" hidden="1">2</definedName>
    <definedName name="solver_sho" localSheetId="6" hidden="1">2</definedName>
    <definedName name="solver_sho" localSheetId="5" hidden="1">2</definedName>
    <definedName name="solver_sho" localSheetId="1" hidden="1">2</definedName>
    <definedName name="solver_sho" localSheetId="3" hidden="1">2</definedName>
    <definedName name="solver_sho" localSheetId="4" hidden="1">2</definedName>
    <definedName name="solver_ssz" localSheetId="1" hidden="1">100</definedName>
    <definedName name="solver_std" localSheetId="1" hidden="1">1</definedName>
    <definedName name="solver_tim" localSheetId="6" hidden="1">100</definedName>
    <definedName name="solver_tim" localSheetId="5" hidden="1">100</definedName>
    <definedName name="solver_tim" localSheetId="1" hidden="1">100</definedName>
    <definedName name="solver_tim" localSheetId="3" hidden="1">100</definedName>
    <definedName name="solver_tim" localSheetId="4" hidden="1">100</definedName>
    <definedName name="solver_tol" localSheetId="6" hidden="1">0.05</definedName>
    <definedName name="solver_tol" localSheetId="5" hidden="1">0.05</definedName>
    <definedName name="solver_tol" localSheetId="1" hidden="1">0.05</definedName>
    <definedName name="solver_tol" localSheetId="3" hidden="1">0.05</definedName>
    <definedName name="solver_tol" localSheetId="4" hidden="1">0.05</definedName>
    <definedName name="solver_typ" localSheetId="6" hidden="1">2</definedName>
    <definedName name="solver_typ" localSheetId="5" hidden="1">2</definedName>
    <definedName name="solver_typ" localSheetId="1" hidden="1">1</definedName>
    <definedName name="solver_typ" localSheetId="3" hidden="1">1</definedName>
    <definedName name="solver_typ" localSheetId="4" hidden="1">2</definedName>
    <definedName name="solver_val" localSheetId="6" hidden="1">0</definedName>
    <definedName name="solver_val" localSheetId="5" hidden="1">0</definedName>
    <definedName name="solver_val" localSheetId="1" hidden="1">0</definedName>
    <definedName name="solver_val" localSheetId="3" hidden="1">0</definedName>
    <definedName name="solver_val" localSheetId="4" hidden="1">0</definedName>
    <definedName name="solver_ver" localSheetId="1" hidden="1">2</definedName>
    <definedName name="Variables">#REF!</definedName>
  </definedNames>
  <calcPr fullCalcOnLoad="1"/>
</workbook>
</file>

<file path=xl/sharedStrings.xml><?xml version="1.0" encoding="utf-8"?>
<sst xmlns="http://schemas.openxmlformats.org/spreadsheetml/2006/main" count="216" uniqueCount="140">
  <si>
    <t>&gt;=</t>
  </si>
  <si>
    <t>&lt;=</t>
  </si>
  <si>
    <t>AX</t>
  </si>
  <si>
    <t>b</t>
  </si>
  <si>
    <t>X</t>
  </si>
  <si>
    <t>Max</t>
  </si>
  <si>
    <t>s.c.</t>
  </si>
  <si>
    <t>Vecteur C</t>
  </si>
  <si>
    <t>Vecteur X</t>
  </si>
  <si>
    <t>Contraintes</t>
  </si>
  <si>
    <t>Matrice A</t>
  </si>
  <si>
    <t>Z</t>
  </si>
  <si>
    <t xml:space="preserve"> =</t>
  </si>
  <si>
    <t>Produit</t>
  </si>
  <si>
    <t>Indice d'octane</t>
  </si>
  <si>
    <t>Nbre de barils disponibles</t>
  </si>
  <si>
    <t>Coût d'achat ($/baril)</t>
  </si>
  <si>
    <t>Essence</t>
  </si>
  <si>
    <t>Régulière</t>
  </si>
  <si>
    <t>Suprême</t>
  </si>
  <si>
    <t>Prix de vente ($/baril)</t>
  </si>
  <si>
    <t>Commandes</t>
  </si>
  <si>
    <t>Produits initiaux</t>
  </si>
  <si>
    <t>Mélanges</t>
  </si>
  <si>
    <t>Variables</t>
  </si>
  <si>
    <t>P1</t>
  </si>
  <si>
    <t>P2</t>
  </si>
  <si>
    <t>P3</t>
  </si>
  <si>
    <t>Fonction-objectif</t>
  </si>
  <si>
    <t>Vente =</t>
  </si>
  <si>
    <t>Coût =</t>
  </si>
  <si>
    <t>Profit =</t>
  </si>
  <si>
    <t>Gauche</t>
  </si>
  <si>
    <t>Droite</t>
  </si>
  <si>
    <t>Exigence Octane Régulière</t>
  </si>
  <si>
    <t>Exigence Octane Suprême</t>
  </si>
  <si>
    <t>Commandes Régulière</t>
  </si>
  <si>
    <t>Commandes Suprême</t>
  </si>
  <si>
    <t>Offre produit P1</t>
  </si>
  <si>
    <t>Offre produit P2</t>
  </si>
  <si>
    <t>Offre produit P3</t>
  </si>
  <si>
    <t>Périodes</t>
  </si>
  <si>
    <t xml:space="preserve"> 10-12</t>
  </si>
  <si>
    <t xml:space="preserve"> 12-14</t>
  </si>
  <si>
    <t xml:space="preserve"> 14-16</t>
  </si>
  <si>
    <t xml:space="preserve"> 16-18</t>
  </si>
  <si>
    <t xml:space="preserve"> 18-20</t>
  </si>
  <si>
    <t xml:space="preserve"> 20-22</t>
  </si>
  <si>
    <t xml:space="preserve"> 22-24</t>
  </si>
  <si>
    <t xml:space="preserve"> 00-02</t>
  </si>
  <si>
    <t xml:space="preserve"> 02-04</t>
  </si>
  <si>
    <t xml:space="preserve"> 04-06</t>
  </si>
  <si>
    <t xml:space="preserve"> 06-08</t>
  </si>
  <si>
    <t xml:space="preserve"> 08-10</t>
  </si>
  <si>
    <t>Salaire</t>
  </si>
  <si>
    <t>Besoins</t>
  </si>
  <si>
    <t>Min Z=</t>
  </si>
  <si>
    <t xml:space="preserve"> &gt;=</t>
  </si>
  <si>
    <t>Rouleau</t>
  </si>
  <si>
    <t>Largeur</t>
  </si>
  <si>
    <t>Demande</t>
  </si>
  <si>
    <t>Patron</t>
  </si>
  <si>
    <t>P4</t>
  </si>
  <si>
    <t>P5</t>
  </si>
  <si>
    <t>P6</t>
  </si>
  <si>
    <t>P7</t>
  </si>
  <si>
    <t>P8</t>
  </si>
  <si>
    <t>P9</t>
  </si>
  <si>
    <t>P10</t>
  </si>
  <si>
    <t>Perte</t>
  </si>
  <si>
    <t>Min Z =</t>
  </si>
  <si>
    <t>Perte =</t>
  </si>
  <si>
    <t>C1</t>
  </si>
  <si>
    <t>C2</t>
  </si>
  <si>
    <t>Problème de fabrication d'horaire pour le centre d'appels (Diapos 60 à 65)</t>
  </si>
  <si>
    <t>OFFRE i</t>
  </si>
  <si>
    <t>DEMANDE j</t>
  </si>
  <si>
    <t>COÛT DE TRANSPORT ENTRE LA CARRIÈRE " i " ET LE PROJET " j "</t>
  </si>
  <si>
    <t>Contraintes sur l'offre</t>
  </si>
  <si>
    <t>Carrière 1</t>
  </si>
  <si>
    <t>Carrière 2</t>
  </si>
  <si>
    <t>Projet 1</t>
  </si>
  <si>
    <t>Projet 2</t>
  </si>
  <si>
    <t>Projet 3</t>
  </si>
  <si>
    <t>Contraintes sur la demande</t>
  </si>
  <si>
    <r>
      <t>3x</t>
    </r>
    <r>
      <rPr>
        <vertAlign val="subscript"/>
        <sz val="12"/>
        <rFont val="Tahoma"/>
        <family val="2"/>
      </rPr>
      <t xml:space="preserve">1 </t>
    </r>
    <r>
      <rPr>
        <sz val="12"/>
        <rFont val="Tahoma"/>
        <family val="2"/>
      </rPr>
      <t>+ 2x</t>
    </r>
    <r>
      <rPr>
        <vertAlign val="subscript"/>
        <sz val="12"/>
        <rFont val="Tahoma"/>
        <family val="2"/>
      </rPr>
      <t xml:space="preserve">2 </t>
    </r>
    <r>
      <rPr>
        <sz val="12"/>
        <rFont val="Tahoma"/>
        <family val="2"/>
      </rPr>
      <t>+ x</t>
    </r>
    <r>
      <rPr>
        <vertAlign val="subscript"/>
        <sz val="12"/>
        <rFont val="Tahoma"/>
        <family val="2"/>
      </rPr>
      <t>3</t>
    </r>
  </si>
  <si>
    <r>
      <t>7x</t>
    </r>
    <r>
      <rPr>
        <vertAlign val="subscript"/>
        <sz val="12"/>
        <rFont val="Tahoma"/>
        <family val="2"/>
      </rPr>
      <t xml:space="preserve">1 </t>
    </r>
    <r>
      <rPr>
        <sz val="12"/>
        <rFont val="Tahoma"/>
        <family val="2"/>
      </rPr>
      <t>+ 4x</t>
    </r>
    <r>
      <rPr>
        <vertAlign val="subscript"/>
        <sz val="12"/>
        <rFont val="Tahoma"/>
        <family val="2"/>
      </rPr>
      <t xml:space="preserve">2 </t>
    </r>
    <r>
      <rPr>
        <sz val="12"/>
        <rFont val="Tahoma"/>
        <family val="2"/>
      </rPr>
      <t>+ 2x</t>
    </r>
    <r>
      <rPr>
        <vertAlign val="subscript"/>
        <sz val="12"/>
        <rFont val="Tahoma"/>
        <family val="2"/>
      </rPr>
      <t>3</t>
    </r>
  </si>
  <si>
    <r>
      <t>2x</t>
    </r>
    <r>
      <rPr>
        <vertAlign val="subscript"/>
        <sz val="12"/>
        <rFont val="Tahoma"/>
        <family val="2"/>
      </rPr>
      <t xml:space="preserve">1 </t>
    </r>
    <r>
      <rPr>
        <sz val="12"/>
        <rFont val="Tahoma"/>
        <family val="2"/>
      </rPr>
      <t>+ 6x</t>
    </r>
    <r>
      <rPr>
        <vertAlign val="subscript"/>
        <sz val="12"/>
        <rFont val="Tahoma"/>
        <family val="2"/>
      </rPr>
      <t xml:space="preserve">2 </t>
    </r>
    <r>
      <rPr>
        <sz val="12"/>
        <rFont val="Tahoma"/>
        <family val="2"/>
      </rPr>
      <t>+ 5x</t>
    </r>
    <r>
      <rPr>
        <vertAlign val="subscript"/>
        <sz val="12"/>
        <rFont val="Tahoma"/>
        <family val="2"/>
      </rPr>
      <t>3</t>
    </r>
  </si>
  <si>
    <r>
      <t>x</t>
    </r>
    <r>
      <rPr>
        <vertAlign val="subscript"/>
        <sz val="12"/>
        <rFont val="Tahoma"/>
        <family val="2"/>
      </rPr>
      <t>1 ,</t>
    </r>
    <r>
      <rPr>
        <sz val="12"/>
        <rFont val="Tahoma"/>
        <family val="2"/>
      </rPr>
      <t xml:space="preserve"> x</t>
    </r>
    <r>
      <rPr>
        <vertAlign val="subscript"/>
        <sz val="12"/>
        <rFont val="Tahoma"/>
        <family val="2"/>
      </rPr>
      <t>2 ,</t>
    </r>
    <r>
      <rPr>
        <sz val="12"/>
        <rFont val="Tahoma"/>
        <family val="2"/>
      </rPr>
      <t xml:space="preserve"> x</t>
    </r>
    <r>
      <rPr>
        <vertAlign val="subscript"/>
        <sz val="12"/>
        <rFont val="Tahoma"/>
        <family val="2"/>
      </rPr>
      <t>3</t>
    </r>
  </si>
  <si>
    <t xml:space="preserve">Max Z = </t>
  </si>
  <si>
    <r>
      <t>La résolution d'un programme linéaire avec Excel s'effectue en deux phases. Une première phase consiste à écrire le programme linéaire dans le chiffrier en assurant qu'il existe une cellule pour chaque variable, la fonction-objectif ainsi que les membres de gauche et de droite de toutes les contraintes. Cette phase est décrite sur la feuille "</t>
    </r>
    <r>
      <rPr>
        <b/>
        <sz val="12"/>
        <color indexed="8"/>
        <rFont val="Calibri"/>
        <family val="2"/>
      </rPr>
      <t>Le programme linéaire</t>
    </r>
    <r>
      <rPr>
        <sz val="12"/>
        <color indexed="8"/>
        <rFont val="Calibri"/>
        <family val="2"/>
      </rPr>
      <t xml:space="preserve">". </t>
    </r>
  </si>
  <si>
    <r>
      <t>La deuxième phase consiste à résoudre le programme linéaire avec le solveur d'Excel. L'accès au solveur ainsi que l'identification pour le solveur des éléments constituant le programme linéaire sont brièvement expliqués sur la feuille intitulée "</t>
    </r>
    <r>
      <rPr>
        <b/>
        <i/>
        <sz val="12"/>
        <color indexed="8"/>
        <rFont val="Calibri"/>
        <family val="2"/>
      </rPr>
      <t>Utilisation du solveur</t>
    </r>
    <r>
      <rPr>
        <sz val="12"/>
        <color indexed="8"/>
        <rFont val="Calibri"/>
        <family val="2"/>
      </rPr>
      <t>".</t>
    </r>
  </si>
  <si>
    <r>
      <t xml:space="preserve">Introduction à la modélisation et la résolution d'un programme linéaire avec Excel </t>
    </r>
    <r>
      <rPr>
        <sz val="14"/>
        <color indexed="8"/>
        <rFont val="Calibri"/>
        <family val="2"/>
      </rPr>
      <t xml:space="preserve"> </t>
    </r>
  </si>
  <si>
    <t>sous les contraintes :</t>
  </si>
  <si>
    <t xml:space="preserve">Pour  ce faire, le programme linéaire suivant sera utilisé : </t>
  </si>
  <si>
    <t>3x1 + 2x2 + x3</t>
  </si>
  <si>
    <t>7x1 + 4x2 + 2x3</t>
  </si>
  <si>
    <t>2x1 + 6x2 + 5x3</t>
  </si>
  <si>
    <t>x1 , x2 , x3</t>
  </si>
  <si>
    <r>
      <t>C</t>
    </r>
    <r>
      <rPr>
        <b/>
        <i/>
        <vertAlign val="superscript"/>
        <sz val="10"/>
        <rFont val="Arial"/>
        <family val="2"/>
      </rPr>
      <t>T</t>
    </r>
    <r>
      <rPr>
        <b/>
        <i/>
        <sz val="10"/>
        <rFont val="Arial"/>
        <family val="2"/>
      </rPr>
      <t>X</t>
    </r>
  </si>
  <si>
    <t>Fonction-Objectif</t>
  </si>
  <si>
    <t>Pour résoudre le problème avec le solveur :</t>
  </si>
  <si>
    <t>Pour installer le solveur :</t>
  </si>
  <si>
    <r>
      <t>Cliquez sur la section "</t>
    </r>
    <r>
      <rPr>
        <b/>
        <sz val="12"/>
        <rFont val="Calibri"/>
        <family val="2"/>
      </rPr>
      <t>Données</t>
    </r>
    <r>
      <rPr>
        <sz val="12"/>
        <rFont val="Calibri"/>
        <family val="2"/>
      </rPr>
      <t>"</t>
    </r>
  </si>
  <si>
    <r>
      <t>Sélectionnez "</t>
    </r>
    <r>
      <rPr>
        <b/>
        <sz val="12"/>
        <rFont val="Calibri"/>
        <family val="2"/>
      </rPr>
      <t>Personnaliser la barre d'outils Accès Rapide</t>
    </r>
    <r>
      <rPr>
        <sz val="12"/>
        <rFont val="Calibri"/>
        <family val="2"/>
      </rPr>
      <t>";</t>
    </r>
  </si>
  <si>
    <r>
      <t>Une section "</t>
    </r>
    <r>
      <rPr>
        <b/>
        <sz val="12"/>
        <rFont val="Calibri"/>
        <family val="2"/>
      </rPr>
      <t>Analyse</t>
    </r>
    <r>
      <rPr>
        <sz val="12"/>
        <rFont val="Calibri"/>
        <family val="2"/>
      </rPr>
      <t>" contenant le "</t>
    </r>
    <r>
      <rPr>
        <b/>
        <sz val="12"/>
        <rFont val="Calibri"/>
        <family val="2"/>
      </rPr>
      <t>Solveur</t>
    </r>
    <r>
      <rPr>
        <sz val="12"/>
        <rFont val="Calibri"/>
        <family val="2"/>
      </rPr>
      <t>" devrait alors apparaître dans la section "</t>
    </r>
    <r>
      <rPr>
        <b/>
        <sz val="12"/>
        <rFont val="Calibri"/>
        <family val="2"/>
      </rPr>
      <t>Données</t>
    </r>
    <r>
      <rPr>
        <sz val="12"/>
        <rFont val="Calibri"/>
        <family val="2"/>
      </rPr>
      <t>".</t>
    </r>
  </si>
  <si>
    <r>
      <t>Allez dans "</t>
    </r>
    <r>
      <rPr>
        <b/>
        <sz val="12"/>
        <rFont val="Calibri"/>
        <family val="2"/>
      </rPr>
      <t>Compléments</t>
    </r>
    <r>
      <rPr>
        <sz val="12"/>
        <rFont val="Calibri"/>
        <family val="2"/>
      </rPr>
      <t>" et sélectionnez le "</t>
    </r>
    <r>
      <rPr>
        <b/>
        <sz val="12"/>
        <rFont val="Calibri"/>
        <family val="2"/>
      </rPr>
      <t>Complément Solveur";</t>
    </r>
  </si>
  <si>
    <r>
      <t xml:space="preserve">Cliquez avec le bouton droit de la souris sur une section, i.e. sur la barre d'outils apparaissant sous </t>
    </r>
    <r>
      <rPr>
        <b/>
        <sz val="12"/>
        <rFont val="Calibri"/>
        <family val="2"/>
      </rPr>
      <t>Données</t>
    </r>
    <r>
      <rPr>
        <sz val="12"/>
        <rFont val="Calibri"/>
        <family val="2"/>
      </rPr>
      <t>;</t>
    </r>
  </si>
  <si>
    <r>
      <t>Cliquez sur la section "</t>
    </r>
    <r>
      <rPr>
        <b/>
        <sz val="12"/>
        <rFont val="Calibri"/>
        <family val="2"/>
      </rPr>
      <t>Données</t>
    </r>
    <r>
      <rPr>
        <sz val="12"/>
        <rFont val="Calibri"/>
        <family val="2"/>
      </rPr>
      <t>";</t>
    </r>
  </si>
  <si>
    <r>
      <t>Cliquez sur l'outil "</t>
    </r>
    <r>
      <rPr>
        <b/>
        <sz val="12"/>
        <rFont val="Calibri"/>
        <family val="2"/>
      </rPr>
      <t>Solveur</t>
    </r>
    <r>
      <rPr>
        <sz val="12"/>
        <rFont val="Calibri"/>
        <family val="2"/>
      </rPr>
      <t>" dans la section "</t>
    </r>
    <r>
      <rPr>
        <b/>
        <sz val="12"/>
        <rFont val="Calibri"/>
        <family val="2"/>
      </rPr>
      <t>Analyse</t>
    </r>
    <r>
      <rPr>
        <sz val="12"/>
        <rFont val="Calibri"/>
        <family val="2"/>
      </rPr>
      <t>";</t>
    </r>
  </si>
  <si>
    <t>La fenêtre de l'outil solveur apparaît.</t>
  </si>
  <si>
    <t xml:space="preserve">Il faut alors indiquer au Solveur dans quelles cellules se trouvent vos variables et votre fonction objectif (valeur cible). </t>
  </si>
  <si>
    <t>Il faut également indiquer s'il s'agit d'une minimisation ou d'une maximisation.</t>
  </si>
  <si>
    <t>Finalement, il faut entrer toutes vos contraintes (i.e. "ajouter une contrainte").</t>
  </si>
  <si>
    <t xml:space="preserve"> </t>
  </si>
  <si>
    <t xml:space="preserve">En appuyant sur le bouton "Options", on peut par la suite indiquer s'il s'agit d'un programme linéaire ou non linéaire. </t>
  </si>
  <si>
    <t>Pour l'ajout des contraintes, une fenêtre apparaît. Vous devez alors indiquer la cellule où se trouve le membre de gauche, choisir une inégalité et indiquer la cellule où se trouve le membre de droite.</t>
  </si>
  <si>
    <t>Somme des produits</t>
  </si>
  <si>
    <t>Somme des essences</t>
  </si>
  <si>
    <t>Problème de la pétrolière</t>
  </si>
  <si>
    <t>Problème de transport    (diapos 16 à 21)</t>
  </si>
  <si>
    <t>Quantité fournie</t>
  </si>
  <si>
    <t>Quantité demandée</t>
  </si>
  <si>
    <t>Nombre d'employés</t>
  </si>
  <si>
    <t>Minimum exigé</t>
  </si>
  <si>
    <r>
      <t>x</t>
    </r>
    <r>
      <rPr>
        <vertAlign val="subscript"/>
        <sz val="10"/>
        <rFont val="Tahoma"/>
        <family val="2"/>
      </rPr>
      <t>1</t>
    </r>
  </si>
  <si>
    <r>
      <t>x</t>
    </r>
    <r>
      <rPr>
        <vertAlign val="subscript"/>
        <sz val="10"/>
        <rFont val="Tahoma"/>
        <family val="2"/>
      </rPr>
      <t>2</t>
    </r>
  </si>
  <si>
    <r>
      <t>x</t>
    </r>
    <r>
      <rPr>
        <vertAlign val="subscript"/>
        <sz val="10"/>
        <rFont val="Tahoma"/>
        <family val="2"/>
      </rPr>
      <t>3</t>
    </r>
  </si>
  <si>
    <r>
      <t>x</t>
    </r>
    <r>
      <rPr>
        <vertAlign val="subscript"/>
        <sz val="10"/>
        <rFont val="Tahoma"/>
        <family val="2"/>
      </rPr>
      <t>4</t>
    </r>
  </si>
  <si>
    <r>
      <t>x</t>
    </r>
    <r>
      <rPr>
        <vertAlign val="subscript"/>
        <sz val="10"/>
        <rFont val="Tahoma"/>
        <family val="2"/>
      </rPr>
      <t>5</t>
    </r>
  </si>
  <si>
    <r>
      <t>x</t>
    </r>
    <r>
      <rPr>
        <vertAlign val="subscript"/>
        <sz val="10"/>
        <rFont val="Tahoma"/>
        <family val="2"/>
      </rPr>
      <t>6</t>
    </r>
  </si>
  <si>
    <r>
      <t>x</t>
    </r>
    <r>
      <rPr>
        <vertAlign val="subscript"/>
        <sz val="10"/>
        <rFont val="Tahoma"/>
        <family val="2"/>
      </rPr>
      <t>7</t>
    </r>
  </si>
  <si>
    <r>
      <t>x</t>
    </r>
    <r>
      <rPr>
        <vertAlign val="subscript"/>
        <sz val="10"/>
        <rFont val="Tahoma"/>
        <family val="2"/>
      </rPr>
      <t>8</t>
    </r>
  </si>
  <si>
    <r>
      <t>x</t>
    </r>
    <r>
      <rPr>
        <vertAlign val="subscript"/>
        <sz val="10"/>
        <rFont val="Tahoma"/>
        <family val="2"/>
      </rPr>
      <t>9</t>
    </r>
  </si>
  <si>
    <r>
      <t>x</t>
    </r>
    <r>
      <rPr>
        <vertAlign val="subscript"/>
        <sz val="10"/>
        <rFont val="Tahoma"/>
        <family val="2"/>
      </rPr>
      <t>10</t>
    </r>
  </si>
  <si>
    <t>Longueur</t>
  </si>
  <si>
    <t>Nombre de rouleaux coupés</t>
  </si>
  <si>
    <t>Nombre de rouleaux demandés</t>
  </si>
  <si>
    <t>Problème de découpe des bobines de papier  (Diapos 66 à 75)</t>
  </si>
  <si>
    <t>Note : On minimise le nombre de bobines mères</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</si>
</sst>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0.0000"/>
    <numFmt numFmtId="173" formatCode="0.00000"/>
    <numFmt numFmtId="174" formatCode="0.000"/>
    <numFmt numFmtId="175" formatCode="0.0"/>
    <numFmt numFmtId="176" formatCode="&quot;Vrai&quot;;&quot;Vrai&quot;;&quot;Faux&quot;"/>
    <numFmt numFmtId="177" formatCode="&quot;Actif&quot;;&quot;Actif&quot;;&quot;Inactif&quot;"/>
    <numFmt numFmtId="178" formatCode="[$€-2]\ #,##0.00_);[Red]\([$€-2]\ #,##0.00\)"/>
    <numFmt numFmtId="179" formatCode="000\ 000\ 000"/>
    <numFmt numFmtId="180" formatCode="#,##0.0"/>
  </numFmts>
  <fonts count="70">
    <font>
      <sz val="10"/>
      <name val="Arial"/>
      <family val="0"/>
    </font>
    <font>
      <sz val="14"/>
      <name val="Times New Roman"/>
      <family val="1"/>
    </font>
    <font>
      <sz val="10"/>
      <color indexed="18"/>
      <name val="Arial"/>
      <family val="2"/>
    </font>
    <font>
      <sz val="10"/>
      <color indexed="52"/>
      <name val="Arial"/>
      <family val="2"/>
    </font>
    <font>
      <sz val="8"/>
      <name val="Arial"/>
      <family val="2"/>
    </font>
    <font>
      <b/>
      <sz val="10"/>
      <name val="Tahoma"/>
      <family val="2"/>
    </font>
    <font>
      <b/>
      <sz val="10"/>
      <color indexed="9"/>
      <name val="Tahoma"/>
      <family val="2"/>
    </font>
    <font>
      <b/>
      <sz val="10"/>
      <name val="Arial"/>
      <family val="2"/>
    </font>
    <font>
      <sz val="10"/>
      <color indexed="9"/>
      <name val="Arial"/>
      <family val="2"/>
    </font>
    <font>
      <sz val="10"/>
      <name val="Tahoma"/>
      <family val="2"/>
    </font>
    <font>
      <i/>
      <sz val="10"/>
      <name val="Tahoma"/>
      <family val="2"/>
    </font>
    <font>
      <sz val="12"/>
      <name val="Tahoma"/>
      <family val="2"/>
    </font>
    <font>
      <vertAlign val="subscript"/>
      <sz val="12"/>
      <name val="Tahoma"/>
      <family val="2"/>
    </font>
    <font>
      <b/>
      <sz val="12"/>
      <color indexed="8"/>
      <name val="Calibri"/>
      <family val="2"/>
    </font>
    <font>
      <sz val="12"/>
      <color indexed="8"/>
      <name val="Calibri"/>
      <family val="2"/>
    </font>
    <font>
      <b/>
      <i/>
      <sz val="12"/>
      <color indexed="8"/>
      <name val="Calibri"/>
      <family val="2"/>
    </font>
    <font>
      <sz val="14"/>
      <color indexed="8"/>
      <name val="Calibri"/>
      <family val="2"/>
    </font>
    <font>
      <sz val="12"/>
      <name val="Calibri"/>
      <family val="2"/>
    </font>
    <font>
      <b/>
      <i/>
      <vertAlign val="superscript"/>
      <sz val="10"/>
      <name val="Arial"/>
      <family val="2"/>
    </font>
    <font>
      <b/>
      <i/>
      <sz val="10"/>
      <name val="Arial"/>
      <family val="2"/>
    </font>
    <font>
      <sz val="12"/>
      <color indexed="18"/>
      <name val="Tahoma"/>
      <family val="2"/>
    </font>
    <font>
      <b/>
      <sz val="12"/>
      <name val="Calibri"/>
      <family val="2"/>
    </font>
    <font>
      <sz val="12"/>
      <name val="Arial"/>
      <family val="2"/>
    </font>
    <font>
      <sz val="10"/>
      <color indexed="9"/>
      <name val="Tahoma"/>
      <family val="2"/>
    </font>
    <font>
      <vertAlign val="subscript"/>
      <sz val="10"/>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sz val="10"/>
      <name val="Calibri"/>
      <family val="2"/>
    </font>
    <font>
      <sz val="14"/>
      <name val="Calibri"/>
      <family val="2"/>
    </font>
    <font>
      <sz val="16"/>
      <name val="Calibri"/>
      <family val="2"/>
    </font>
    <font>
      <vertAlign val="superscript"/>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000000"/>
      <name val="Calibri"/>
      <family val="2"/>
    </font>
    <font>
      <sz val="12"/>
      <color rgb="FF000000"/>
      <name val="Calibri"/>
      <family val="2"/>
    </font>
    <font>
      <sz val="10"/>
      <color theme="0"/>
      <name val="Arial"/>
      <family val="2"/>
    </font>
    <font>
      <b/>
      <sz val="12"/>
      <color rgb="FF000000"/>
      <name val="Calibri"/>
      <family val="2"/>
    </font>
    <font>
      <b/>
      <sz val="10"/>
      <color theme="0"/>
      <name val="Tahoma"/>
      <family val="2"/>
    </font>
    <font>
      <sz val="10"/>
      <color theme="0"/>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6" tint="0.3999499976634979"/>
        <bgColor indexed="64"/>
      </patternFill>
    </fill>
    <fill>
      <patternFill patternType="solid">
        <fgColor theme="3" tint="0.39998000860214233"/>
        <bgColor indexed="64"/>
      </patternFill>
    </fill>
    <fill>
      <patternFill patternType="solid">
        <fgColor theme="3"/>
        <bgColor indexed="64"/>
      </patternFill>
    </fill>
    <fill>
      <patternFill patternType="solid">
        <fgColor theme="4" tint="-0.24997000396251678"/>
        <bgColor indexed="64"/>
      </patternFill>
    </fill>
    <fill>
      <patternFill patternType="solid">
        <fgColor theme="5" tint="-0.24997000396251678"/>
        <bgColor indexed="64"/>
      </patternFill>
    </fill>
    <fill>
      <patternFill patternType="solid">
        <fgColor theme="6" tint="-0.24997000396251678"/>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color indexed="62"/>
      </left>
      <right>
        <color indexed="63"/>
      </right>
      <top style="thick">
        <color indexed="62"/>
      </top>
      <bottom>
        <color indexed="63"/>
      </bottom>
    </border>
    <border>
      <left>
        <color indexed="63"/>
      </left>
      <right>
        <color indexed="63"/>
      </right>
      <top style="thick">
        <color indexed="62"/>
      </top>
      <bottom>
        <color indexed="63"/>
      </bottom>
    </border>
    <border>
      <left>
        <color indexed="63"/>
      </left>
      <right style="thick">
        <color indexed="62"/>
      </right>
      <top style="thick">
        <color indexed="62"/>
      </top>
      <bottom>
        <color indexed="63"/>
      </bottom>
    </border>
    <border>
      <left style="thick">
        <color indexed="62"/>
      </left>
      <right>
        <color indexed="63"/>
      </right>
      <top>
        <color indexed="63"/>
      </top>
      <bottom>
        <color indexed="63"/>
      </bottom>
    </border>
    <border>
      <left>
        <color indexed="63"/>
      </left>
      <right style="thick">
        <color indexed="62"/>
      </right>
      <top>
        <color indexed="63"/>
      </top>
      <bottom>
        <color indexed="63"/>
      </bottom>
    </border>
    <border>
      <left style="thick">
        <color indexed="62"/>
      </left>
      <right>
        <color indexed="63"/>
      </right>
      <top>
        <color indexed="63"/>
      </top>
      <bottom style="thick">
        <color indexed="62"/>
      </bottom>
    </border>
    <border>
      <left>
        <color indexed="63"/>
      </left>
      <right>
        <color indexed="63"/>
      </right>
      <top>
        <color indexed="63"/>
      </top>
      <bottom style="thick">
        <color indexed="62"/>
      </bottom>
    </border>
    <border>
      <left>
        <color indexed="63"/>
      </left>
      <right style="thick">
        <color indexed="62"/>
      </right>
      <top>
        <color indexed="63"/>
      </top>
      <bottom style="thick">
        <color indexed="62"/>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40">
    <xf numFmtId="0" fontId="0" fillId="0" borderId="0" xfId="0" applyAlignment="1">
      <alignment/>
    </xf>
    <xf numFmtId="0" fontId="1" fillId="0" borderId="0" xfId="0" applyFont="1" applyAlignment="1">
      <alignment/>
    </xf>
    <xf numFmtId="0" fontId="3"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right"/>
    </xf>
    <xf numFmtId="0" fontId="7" fillId="0" borderId="0" xfId="0" applyFont="1" applyAlignment="1">
      <alignment horizontal="center"/>
    </xf>
    <xf numFmtId="0" fontId="64" fillId="33" borderId="0" xfId="0" applyFont="1" applyFill="1" applyAlignment="1">
      <alignment horizontal="left" vertical="center" readingOrder="1"/>
    </xf>
    <xf numFmtId="0" fontId="0" fillId="33" borderId="0" xfId="0" applyFill="1" applyAlignment="1">
      <alignment/>
    </xf>
    <xf numFmtId="0" fontId="65" fillId="33" borderId="0" xfId="0" applyFont="1" applyFill="1" applyAlignment="1">
      <alignment horizontal="left" vertical="top" wrapText="1" readingOrder="1"/>
    </xf>
    <xf numFmtId="0" fontId="11" fillId="33" borderId="0" xfId="0" applyFont="1" applyFill="1" applyBorder="1" applyAlignment="1">
      <alignment horizontal="right"/>
    </xf>
    <xf numFmtId="0" fontId="11" fillId="33" borderId="0" xfId="0" applyFont="1" applyFill="1" applyBorder="1" applyAlignment="1">
      <alignment/>
    </xf>
    <xf numFmtId="0" fontId="11" fillId="33" borderId="0" xfId="0" applyFont="1" applyFill="1" applyBorder="1" applyAlignment="1">
      <alignment horizontal="left"/>
    </xf>
    <xf numFmtId="0" fontId="66" fillId="33" borderId="0" xfId="0" applyFont="1" applyFill="1" applyAlignment="1">
      <alignment/>
    </xf>
    <xf numFmtId="0" fontId="2" fillId="33" borderId="0" xfId="0" applyFont="1" applyFill="1" applyAlignment="1">
      <alignment/>
    </xf>
    <xf numFmtId="0" fontId="0" fillId="16" borderId="0" xfId="0" applyFill="1" applyAlignment="1">
      <alignment/>
    </xf>
    <xf numFmtId="0" fontId="0" fillId="0" borderId="0" xfId="0" applyFont="1" applyAlignment="1">
      <alignment/>
    </xf>
    <xf numFmtId="0" fontId="9" fillId="0" borderId="0" xfId="0" applyFont="1" applyAlignment="1">
      <alignment/>
    </xf>
    <xf numFmtId="0" fontId="9" fillId="15" borderId="0" xfId="0" applyFont="1" applyFill="1" applyAlignment="1">
      <alignment/>
    </xf>
    <xf numFmtId="0" fontId="11" fillId="15" borderId="0" xfId="0" applyFont="1" applyFill="1" applyAlignment="1">
      <alignment/>
    </xf>
    <xf numFmtId="0" fontId="11" fillId="0" borderId="0" xfId="0" applyFont="1" applyAlignment="1">
      <alignment/>
    </xf>
    <xf numFmtId="0" fontId="20" fillId="0" borderId="0" xfId="0" applyFont="1" applyAlignment="1">
      <alignment/>
    </xf>
    <xf numFmtId="0" fontId="11" fillId="34" borderId="0" xfId="0" applyFont="1" applyFill="1" applyAlignment="1">
      <alignment/>
    </xf>
    <xf numFmtId="0" fontId="11" fillId="9" borderId="0" xfId="0" applyFont="1" applyFill="1" applyAlignment="1">
      <alignment/>
    </xf>
    <xf numFmtId="175" fontId="11" fillId="9" borderId="0" xfId="0" applyNumberFormat="1" applyFont="1" applyFill="1" applyAlignment="1">
      <alignment/>
    </xf>
    <xf numFmtId="0" fontId="11" fillId="34" borderId="0" xfId="0" applyFont="1" applyFill="1" applyAlignment="1">
      <alignment horizontal="right"/>
    </xf>
    <xf numFmtId="0" fontId="11" fillId="34" borderId="0" xfId="0" applyFont="1" applyFill="1" applyAlignment="1">
      <alignment horizontal="left"/>
    </xf>
    <xf numFmtId="0" fontId="17" fillId="34" borderId="10" xfId="33" applyFont="1" applyFill="1" applyBorder="1" applyAlignment="1">
      <alignment horizontal="right"/>
    </xf>
    <xf numFmtId="0" fontId="17" fillId="34" borderId="11" xfId="33" applyFont="1" applyFill="1" applyBorder="1" applyAlignment="1">
      <alignment/>
    </xf>
    <xf numFmtId="0" fontId="17" fillId="34" borderId="12" xfId="33" applyFont="1" applyFill="1" applyBorder="1" applyAlignment="1">
      <alignment/>
    </xf>
    <xf numFmtId="0" fontId="17" fillId="34" borderId="13" xfId="33" applyFont="1" applyFill="1" applyBorder="1" applyAlignment="1">
      <alignment horizontal="right"/>
    </xf>
    <xf numFmtId="0" fontId="17" fillId="34" borderId="0" xfId="33" applyFont="1" applyFill="1" applyBorder="1" applyAlignment="1">
      <alignment/>
    </xf>
    <xf numFmtId="0" fontId="17" fillId="34" borderId="14" xfId="33" applyFont="1" applyFill="1" applyBorder="1" applyAlignment="1">
      <alignment/>
    </xf>
    <xf numFmtId="0" fontId="17" fillId="34" borderId="13" xfId="33" applyFont="1" applyFill="1" applyBorder="1" applyAlignment="1">
      <alignment/>
    </xf>
    <xf numFmtId="0" fontId="17" fillId="34" borderId="14" xfId="33" applyFont="1" applyFill="1" applyBorder="1" applyAlignment="1">
      <alignment horizontal="left"/>
    </xf>
    <xf numFmtId="0" fontId="17" fillId="34" borderId="0" xfId="33" applyFont="1" applyFill="1" applyBorder="1" applyAlignment="1">
      <alignment horizontal="right"/>
    </xf>
    <xf numFmtId="0" fontId="17" fillId="34" borderId="15" xfId="33" applyFont="1" applyFill="1" applyBorder="1" applyAlignment="1">
      <alignment/>
    </xf>
    <xf numFmtId="0" fontId="17" fillId="34" borderId="16" xfId="33" applyFont="1" applyFill="1" applyBorder="1" applyAlignment="1">
      <alignment/>
    </xf>
    <xf numFmtId="0" fontId="17" fillId="34" borderId="17" xfId="33" applyFont="1" applyFill="1" applyBorder="1" applyAlignment="1">
      <alignment horizontal="left"/>
    </xf>
    <xf numFmtId="0" fontId="43" fillId="33" borderId="0" xfId="0" applyFont="1" applyFill="1" applyAlignment="1">
      <alignment/>
    </xf>
    <xf numFmtId="0" fontId="44" fillId="33" borderId="0" xfId="0" applyFont="1" applyFill="1" applyAlignment="1">
      <alignment vertical="center"/>
    </xf>
    <xf numFmtId="0" fontId="17" fillId="33" borderId="0" xfId="0" applyFont="1" applyFill="1" applyAlignment="1">
      <alignment/>
    </xf>
    <xf numFmtId="0" fontId="44" fillId="33" borderId="0" xfId="0" applyFont="1" applyFill="1" applyAlignment="1">
      <alignment/>
    </xf>
    <xf numFmtId="0" fontId="22" fillId="33" borderId="0" xfId="0" applyFont="1" applyFill="1" applyAlignment="1">
      <alignment/>
    </xf>
    <xf numFmtId="0" fontId="17" fillId="33" borderId="0" xfId="0" applyFont="1" applyFill="1" applyAlignment="1">
      <alignment vertical="top" wrapText="1"/>
    </xf>
    <xf numFmtId="0" fontId="17" fillId="33" borderId="0" xfId="0" applyFont="1" applyFill="1" applyAlignment="1">
      <alignment vertical="top"/>
    </xf>
    <xf numFmtId="0" fontId="67" fillId="33" borderId="0" xfId="0" applyFont="1" applyFill="1" applyAlignment="1">
      <alignment horizontal="right" vertical="center" readingOrder="1"/>
    </xf>
    <xf numFmtId="0" fontId="11" fillId="33" borderId="0" xfId="0" applyFont="1" applyFill="1" applyBorder="1" applyAlignment="1">
      <alignment horizontal="center"/>
    </xf>
    <xf numFmtId="0" fontId="11" fillId="33" borderId="0" xfId="0" applyFont="1" applyFill="1" applyBorder="1" applyAlignment="1">
      <alignment horizontal="left" vertical="center"/>
    </xf>
    <xf numFmtId="0" fontId="11" fillId="33" borderId="0" xfId="0" applyFont="1" applyFill="1" applyBorder="1" applyAlignment="1">
      <alignment vertical="center"/>
    </xf>
    <xf numFmtId="0" fontId="0" fillId="33" borderId="0" xfId="0" applyFill="1" applyAlignment="1">
      <alignment vertical="top"/>
    </xf>
    <xf numFmtId="0" fontId="11" fillId="33" borderId="0" xfId="0" applyFont="1" applyFill="1" applyBorder="1" applyAlignment="1">
      <alignment vertical="top"/>
    </xf>
    <xf numFmtId="0" fontId="11" fillId="33" borderId="0" xfId="0" applyFont="1" applyFill="1" applyBorder="1" applyAlignment="1">
      <alignment horizontal="right" vertical="top"/>
    </xf>
    <xf numFmtId="0" fontId="11" fillId="33" borderId="0" xfId="0" applyFont="1" applyFill="1" applyBorder="1" applyAlignment="1">
      <alignment horizontal="left" vertical="top"/>
    </xf>
    <xf numFmtId="0" fontId="6" fillId="35" borderId="0" xfId="0" applyFont="1" applyFill="1" applyAlignment="1">
      <alignment/>
    </xf>
    <xf numFmtId="0" fontId="8" fillId="35" borderId="0" xfId="0" applyFont="1" applyFill="1" applyAlignment="1">
      <alignment/>
    </xf>
    <xf numFmtId="0" fontId="6" fillId="36" borderId="0" xfId="0" applyFont="1" applyFill="1" applyAlignment="1">
      <alignment horizontal="center" vertical="center" wrapText="1"/>
    </xf>
    <xf numFmtId="0" fontId="5" fillId="36" borderId="0" xfId="0" applyFont="1" applyFill="1" applyAlignment="1">
      <alignment horizontal="center"/>
    </xf>
    <xf numFmtId="44" fontId="5" fillId="36" borderId="0" xfId="47" applyFont="1" applyFill="1" applyAlignment="1">
      <alignment horizontal="center"/>
    </xf>
    <xf numFmtId="0" fontId="0" fillId="8" borderId="0" xfId="0" applyFill="1" applyAlignment="1">
      <alignment vertical="center"/>
    </xf>
    <xf numFmtId="0" fontId="5" fillId="8" borderId="0" xfId="0" applyFont="1" applyFill="1" applyAlignment="1">
      <alignment horizontal="center" vertical="center"/>
    </xf>
    <xf numFmtId="44" fontId="5" fillId="8" borderId="0" xfId="47" applyFont="1" applyFill="1" applyAlignment="1">
      <alignment horizontal="center" vertical="center"/>
    </xf>
    <xf numFmtId="0" fontId="0" fillId="36" borderId="0" xfId="0" applyFill="1" applyAlignment="1">
      <alignment vertical="center"/>
    </xf>
    <xf numFmtId="0" fontId="0" fillId="0" borderId="0" xfId="0" applyFill="1" applyAlignment="1">
      <alignment/>
    </xf>
    <xf numFmtId="0" fontId="68" fillId="37" borderId="0" xfId="0" applyFont="1" applyFill="1" applyAlignment="1">
      <alignment horizontal="center"/>
    </xf>
    <xf numFmtId="0" fontId="0" fillId="0" borderId="0" xfId="0" applyAlignment="1">
      <alignment vertical="center"/>
    </xf>
    <xf numFmtId="175" fontId="5" fillId="15" borderId="18" xfId="0" applyNumberFormat="1" applyFont="1" applyFill="1" applyBorder="1" applyAlignment="1">
      <alignment horizontal="center"/>
    </xf>
    <xf numFmtId="0" fontId="5" fillId="9" borderId="19" xfId="0" applyFont="1" applyFill="1" applyBorder="1" applyAlignment="1">
      <alignment horizontal="center"/>
    </xf>
    <xf numFmtId="180" fontId="5" fillId="9" borderId="0" xfId="0" applyNumberFormat="1" applyFont="1" applyFill="1" applyBorder="1" applyAlignment="1">
      <alignment horizontal="center"/>
    </xf>
    <xf numFmtId="0" fontId="5" fillId="15" borderId="20" xfId="0" applyFont="1" applyFill="1" applyBorder="1" applyAlignment="1">
      <alignment horizontal="center" vertical="center"/>
    </xf>
    <xf numFmtId="0" fontId="5" fillId="15" borderId="21" xfId="0" applyFont="1" applyFill="1" applyBorder="1" applyAlignment="1">
      <alignment horizontal="center" vertical="top"/>
    </xf>
    <xf numFmtId="0" fontId="5" fillId="15" borderId="22" xfId="0" applyFont="1" applyFill="1" applyBorder="1" applyAlignment="1">
      <alignment horizontal="center" vertical="top" wrapText="1"/>
    </xf>
    <xf numFmtId="0" fontId="5" fillId="15" borderId="20" xfId="0" applyFont="1" applyFill="1" applyBorder="1" applyAlignment="1">
      <alignment horizontal="center" vertical="center" wrapText="1"/>
    </xf>
    <xf numFmtId="175" fontId="5" fillId="15" borderId="21" xfId="0" applyNumberFormat="1" applyFont="1" applyFill="1" applyBorder="1" applyAlignment="1">
      <alignment horizontal="center" vertical="center"/>
    </xf>
    <xf numFmtId="175" fontId="5" fillId="15" borderId="22" xfId="0" applyNumberFormat="1" applyFont="1" applyFill="1" applyBorder="1" applyAlignment="1">
      <alignment horizontal="center"/>
    </xf>
    <xf numFmtId="0" fontId="5" fillId="16" borderId="0" xfId="0" applyFont="1" applyFill="1" applyAlignment="1">
      <alignment/>
    </xf>
    <xf numFmtId="0" fontId="5" fillId="37" borderId="0" xfId="0" applyFont="1" applyFill="1" applyAlignment="1">
      <alignment/>
    </xf>
    <xf numFmtId="0" fontId="5" fillId="38" borderId="0" xfId="0" applyFont="1" applyFill="1" applyAlignment="1">
      <alignment/>
    </xf>
    <xf numFmtId="0" fontId="68" fillId="38" borderId="0" xfId="0" applyFont="1" applyFill="1" applyAlignment="1">
      <alignment/>
    </xf>
    <xf numFmtId="0" fontId="66" fillId="38" borderId="0" xfId="0" applyFont="1" applyFill="1" applyAlignment="1">
      <alignment/>
    </xf>
    <xf numFmtId="0" fontId="5" fillId="16" borderId="0" xfId="0" applyFont="1" applyFill="1" applyAlignment="1">
      <alignment horizontal="right"/>
    </xf>
    <xf numFmtId="0" fontId="5" fillId="16" borderId="0" xfId="0" applyFont="1" applyFill="1" applyBorder="1" applyAlignment="1">
      <alignment horizontal="right" vertical="center"/>
    </xf>
    <xf numFmtId="0" fontId="5" fillId="16" borderId="23" xfId="0" applyFont="1" applyFill="1" applyBorder="1" applyAlignment="1">
      <alignment horizontal="right" vertical="center"/>
    </xf>
    <xf numFmtId="0" fontId="5" fillId="16" borderId="0" xfId="0" applyFont="1" applyFill="1" applyAlignment="1">
      <alignment horizontal="right" vertical="center"/>
    </xf>
    <xf numFmtId="0" fontId="0" fillId="0" borderId="0" xfId="0" applyAlignment="1">
      <alignment horizontal="right"/>
    </xf>
    <xf numFmtId="44" fontId="5" fillId="16" borderId="0" xfId="47" applyFont="1" applyFill="1" applyBorder="1" applyAlignment="1">
      <alignment horizontal="right" vertical="center"/>
    </xf>
    <xf numFmtId="44" fontId="5" fillId="16" borderId="23" xfId="47" applyFont="1" applyFill="1" applyBorder="1" applyAlignment="1">
      <alignment horizontal="right" vertical="center"/>
    </xf>
    <xf numFmtId="44" fontId="5" fillId="16" borderId="0" xfId="47" applyFont="1" applyFill="1" applyAlignment="1">
      <alignment horizontal="right" vertical="center"/>
    </xf>
    <xf numFmtId="0" fontId="68" fillId="38" borderId="0" xfId="0" applyFont="1" applyFill="1" applyAlignment="1">
      <alignment horizontal="right"/>
    </xf>
    <xf numFmtId="0" fontId="5" fillId="38" borderId="0" xfId="0" applyFont="1" applyFill="1" applyAlignment="1">
      <alignment horizontal="right" vertical="center"/>
    </xf>
    <xf numFmtId="0" fontId="7" fillId="16" borderId="0" xfId="0" applyFont="1" applyFill="1" applyAlignment="1">
      <alignment/>
    </xf>
    <xf numFmtId="175" fontId="5" fillId="16" borderId="0" xfId="0" applyNumberFormat="1" applyFont="1" applyFill="1" applyAlignment="1">
      <alignment horizontal="right"/>
    </xf>
    <xf numFmtId="0" fontId="5" fillId="16" borderId="0" xfId="0" applyFont="1" applyFill="1" applyAlignment="1">
      <alignment horizontal="center"/>
    </xf>
    <xf numFmtId="0" fontId="0" fillId="34" borderId="0" xfId="0" applyFill="1" applyAlignment="1">
      <alignment/>
    </xf>
    <xf numFmtId="0" fontId="45" fillId="34" borderId="0" xfId="0" applyFont="1" applyFill="1" applyAlignment="1">
      <alignment vertical="center"/>
    </xf>
    <xf numFmtId="0" fontId="6" fillId="0" borderId="0" xfId="0" applyFont="1" applyFill="1" applyAlignment="1">
      <alignment horizontal="center"/>
    </xf>
    <xf numFmtId="0" fontId="9" fillId="8" borderId="0" xfId="0" applyFont="1" applyFill="1" applyAlignment="1">
      <alignment horizontal="center"/>
    </xf>
    <xf numFmtId="44" fontId="9" fillId="8" borderId="0" xfId="47" applyFont="1" applyFill="1" applyAlignment="1">
      <alignment horizontal="center"/>
    </xf>
    <xf numFmtId="0" fontId="23" fillId="36" borderId="0" xfId="0" applyFont="1" applyFill="1" applyAlignment="1">
      <alignment horizontal="center" vertical="center" wrapText="1"/>
    </xf>
    <xf numFmtId="0" fontId="68" fillId="0" borderId="0" xfId="0" applyFont="1" applyFill="1" applyAlignment="1">
      <alignment horizontal="center"/>
    </xf>
    <xf numFmtId="0" fontId="68" fillId="38" borderId="0" xfId="0" applyFont="1" applyFill="1" applyAlignment="1">
      <alignment horizontal="center"/>
    </xf>
    <xf numFmtId="0" fontId="68" fillId="37" borderId="0" xfId="0" applyFont="1" applyFill="1" applyAlignment="1">
      <alignment horizontal="center" vertical="center"/>
    </xf>
    <xf numFmtId="0" fontId="68" fillId="37" borderId="0" xfId="0" applyFont="1" applyFill="1" applyAlignment="1">
      <alignment horizontal="left" vertical="center"/>
    </xf>
    <xf numFmtId="0" fontId="68" fillId="38" borderId="0" xfId="0" applyFont="1" applyFill="1" applyAlignment="1">
      <alignment horizontal="left"/>
    </xf>
    <xf numFmtId="0" fontId="68" fillId="38" borderId="0" xfId="0" applyFont="1" applyFill="1" applyAlignment="1">
      <alignment horizontal="justify"/>
    </xf>
    <xf numFmtId="0" fontId="6" fillId="38" borderId="0" xfId="0" applyFont="1" applyFill="1" applyAlignment="1">
      <alignment horizontal="left" vertical="center"/>
    </xf>
    <xf numFmtId="0" fontId="9" fillId="16" borderId="0" xfId="0" applyFont="1" applyFill="1" applyAlignment="1">
      <alignment horizontal="right"/>
    </xf>
    <xf numFmtId="44" fontId="9" fillId="16" borderId="0" xfId="47" applyFont="1" applyFill="1" applyAlignment="1">
      <alignment/>
    </xf>
    <xf numFmtId="0" fontId="69" fillId="38" borderId="0" xfId="0" applyFont="1" applyFill="1" applyAlignment="1">
      <alignment/>
    </xf>
    <xf numFmtId="0" fontId="9" fillId="16" borderId="0" xfId="0" applyFont="1" applyFill="1" applyAlignment="1">
      <alignment/>
    </xf>
    <xf numFmtId="0" fontId="9" fillId="16" borderId="0" xfId="0" applyFont="1" applyFill="1" applyAlignment="1">
      <alignment horizontal="center"/>
    </xf>
    <xf numFmtId="0" fontId="9" fillId="15" borderId="24" xfId="0" applyFont="1" applyFill="1" applyBorder="1" applyAlignment="1">
      <alignment horizontal="center" vertical="center"/>
    </xf>
    <xf numFmtId="0" fontId="9" fillId="15" borderId="24" xfId="0" applyFont="1" applyFill="1" applyBorder="1" applyAlignment="1">
      <alignment horizontal="center" vertical="center" wrapText="1"/>
    </xf>
    <xf numFmtId="0" fontId="9" fillId="15" borderId="0" xfId="0" applyFont="1" applyFill="1" applyAlignment="1">
      <alignment horizontal="center"/>
    </xf>
    <xf numFmtId="175" fontId="9" fillId="15" borderId="0" xfId="0" applyNumberFormat="1" applyFont="1" applyFill="1" applyAlignment="1">
      <alignment horizontal="center"/>
    </xf>
    <xf numFmtId="16" fontId="9" fillId="39" borderId="0" xfId="0" applyNumberFormat="1" applyFont="1" applyFill="1" applyAlignment="1">
      <alignment horizontal="center"/>
    </xf>
    <xf numFmtId="0" fontId="68" fillId="38" borderId="0" xfId="0" applyFont="1" applyFill="1" applyAlignment="1">
      <alignment horizontal="left" vertical="center"/>
    </xf>
    <xf numFmtId="0" fontId="9" fillId="36" borderId="0" xfId="0" applyFont="1" applyFill="1" applyAlignment="1">
      <alignment/>
    </xf>
    <xf numFmtId="0" fontId="9" fillId="37" borderId="0" xfId="0" applyFont="1" applyFill="1" applyAlignment="1">
      <alignment/>
    </xf>
    <xf numFmtId="0" fontId="9" fillId="0" borderId="0" xfId="0" applyFont="1" applyFill="1" applyAlignment="1">
      <alignment/>
    </xf>
    <xf numFmtId="0" fontId="6" fillId="38" borderId="0" xfId="0" applyFont="1" applyFill="1" applyAlignment="1">
      <alignment/>
    </xf>
    <xf numFmtId="16" fontId="9" fillId="16" borderId="0" xfId="0" applyNumberFormat="1" applyFont="1" applyFill="1" applyAlignment="1">
      <alignment horizontal="center"/>
    </xf>
    <xf numFmtId="0" fontId="68" fillId="38" borderId="0" xfId="0" applyFont="1" applyFill="1" applyAlignment="1">
      <alignment horizontal="justify" vertical="top"/>
    </xf>
    <xf numFmtId="0" fontId="68" fillId="16" borderId="0" xfId="0" applyFont="1" applyFill="1" applyAlignment="1">
      <alignment horizontal="justify" vertical="top"/>
    </xf>
    <xf numFmtId="0" fontId="0" fillId="0" borderId="0" xfId="0" applyAlignment="1">
      <alignment vertical="top"/>
    </xf>
    <xf numFmtId="0" fontId="45" fillId="0" borderId="0" xfId="0" applyFont="1" applyFill="1" applyAlignment="1">
      <alignment vertical="center"/>
    </xf>
    <xf numFmtId="0" fontId="23" fillId="0" borderId="0" xfId="0" applyFont="1" applyFill="1" applyAlignment="1">
      <alignment horizontal="center" vertical="center" wrapText="1"/>
    </xf>
    <xf numFmtId="0" fontId="68" fillId="0" borderId="0" xfId="0" applyFont="1" applyFill="1" applyAlignment="1">
      <alignment horizontal="left" vertical="center"/>
    </xf>
    <xf numFmtId="0" fontId="5"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center"/>
    </xf>
    <xf numFmtId="0" fontId="5" fillId="38" borderId="0" xfId="0" applyFont="1" applyFill="1" applyAlignment="1">
      <alignment vertical="top"/>
    </xf>
    <xf numFmtId="0" fontId="5" fillId="38" borderId="0" xfId="0" applyFont="1" applyFill="1" applyAlignment="1">
      <alignment vertical="top" wrapText="1"/>
    </xf>
    <xf numFmtId="0" fontId="10" fillId="16" borderId="0" xfId="0" applyFont="1" applyFill="1" applyAlignment="1">
      <alignment/>
    </xf>
    <xf numFmtId="0" fontId="9" fillId="9" borderId="0" xfId="0" applyFont="1" applyFill="1" applyAlignment="1">
      <alignment horizontal="center"/>
    </xf>
    <xf numFmtId="0" fontId="0" fillId="16" borderId="0" xfId="0" applyFont="1" applyFill="1" applyAlignment="1">
      <alignment/>
    </xf>
    <xf numFmtId="43" fontId="9" fillId="8" borderId="0" xfId="45" applyFont="1" applyFill="1" applyAlignment="1">
      <alignment horizontal="center"/>
    </xf>
    <xf numFmtId="0" fontId="17" fillId="34" borderId="11" xfId="33" applyFont="1" applyFill="1" applyBorder="1" applyAlignment="1">
      <alignment horizontal="center"/>
    </xf>
    <xf numFmtId="0" fontId="17" fillId="34" borderId="0" xfId="33" applyFont="1" applyFill="1" applyBorder="1" applyAlignment="1">
      <alignment horizontal="right"/>
    </xf>
    <xf numFmtId="0" fontId="17" fillId="34" borderId="16" xfId="33" applyFont="1" applyFill="1" applyBorder="1" applyAlignment="1">
      <alignment horizontal="righ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xdr:row>
      <xdr:rowOff>133350</xdr:rowOff>
    </xdr:from>
    <xdr:to>
      <xdr:col>6</xdr:col>
      <xdr:colOff>619125</xdr:colOff>
      <xdr:row>4</xdr:row>
      <xdr:rowOff>114300</xdr:rowOff>
    </xdr:to>
    <xdr:sp>
      <xdr:nvSpPr>
        <xdr:cNvPr id="1" name="Flèche droite 2"/>
        <xdr:cNvSpPr>
          <a:spLocks/>
        </xdr:cNvSpPr>
      </xdr:nvSpPr>
      <xdr:spPr>
        <a:xfrm>
          <a:off x="3838575" y="714375"/>
          <a:ext cx="390525" cy="180975"/>
        </a:xfrm>
        <a:prstGeom prst="rightArrow">
          <a:avLst>
            <a:gd name="adj" fmla="val 26828"/>
          </a:avLst>
        </a:prstGeom>
        <a:solidFill>
          <a:srgbClr val="FFFFE1"/>
        </a:solidFill>
        <a:ln w="28575" cmpd="sng">
          <a:solidFill>
            <a:srgbClr val="4F81BD"/>
          </a:solidFill>
          <a:headEnd type="none"/>
          <a:tailEnd type="none"/>
        </a:ln>
      </xdr:spPr>
      <xdr:txBody>
        <a:bodyPr vertOverflow="clip" wrap="square" lIns="180000" tIns="46800" rIns="90000" bIns="46800"/>
        <a:p>
          <a:pPr algn="l">
            <a:defRPr/>
          </a:pPr>
          <a:r>
            <a:rPr lang="en-US" cap="none" u="none" baseline="0">
              <a:latin typeface="Arial"/>
              <a:ea typeface="Arial"/>
              <a:cs typeface="Arial"/>
            </a:rPr>
            <a:t/>
          </a:r>
        </a:p>
      </xdr:txBody>
    </xdr:sp>
    <xdr:clientData/>
  </xdr:twoCellAnchor>
  <xdr:twoCellAnchor>
    <xdr:from>
      <xdr:col>6</xdr:col>
      <xdr:colOff>409575</xdr:colOff>
      <xdr:row>9</xdr:row>
      <xdr:rowOff>0</xdr:rowOff>
    </xdr:from>
    <xdr:to>
      <xdr:col>12</xdr:col>
      <xdr:colOff>314325</xdr:colOff>
      <xdr:row>16</xdr:row>
      <xdr:rowOff>123825</xdr:rowOff>
    </xdr:to>
    <xdr:sp>
      <xdr:nvSpPr>
        <xdr:cNvPr id="2" name="ZoneTexte 3"/>
        <xdr:cNvSpPr txBox="1">
          <a:spLocks noChangeArrowheads="1"/>
        </xdr:cNvSpPr>
      </xdr:nvSpPr>
      <xdr:spPr>
        <a:xfrm>
          <a:off x="4019550" y="1752600"/>
          <a:ext cx="3248025" cy="1457325"/>
        </a:xfrm>
        <a:prstGeom prst="rect">
          <a:avLst/>
        </a:prstGeom>
        <a:solidFill>
          <a:srgbClr val="C3D69B"/>
        </a:solidFill>
        <a:ln w="19050" cmpd="sng">
          <a:solidFill>
            <a:srgbClr val="77933C">
              <a:alpha val="74900"/>
            </a:srgbClr>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Cellules des</a:t>
          </a:r>
          <a:r>
            <a:rPr lang="en-US" cap="none" sz="1100" b="1" i="0" u="none" baseline="0">
              <a:solidFill>
                <a:srgbClr val="000000"/>
              </a:solidFill>
              <a:latin typeface="Calibri"/>
              <a:ea typeface="Calibri"/>
              <a:cs typeface="Calibri"/>
            </a:rPr>
            <a:t> variables</a:t>
          </a:r>
          <a:r>
            <a:rPr lang="en-US" cap="none" sz="1100" b="1"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Ces trois cellules seront réservées pour les valeurs des variables. Il faudra identifier ces cellules dans le solveur.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Initialement vous donnez des valeurs quelconques aux variables, même si avec ces valeurs  les contraintes ne sont pas respectées.</a:t>
          </a:r>
        </a:p>
      </xdr:txBody>
    </xdr:sp>
    <xdr:clientData/>
  </xdr:twoCellAnchor>
  <xdr:twoCellAnchor>
    <xdr:from>
      <xdr:col>3</xdr:col>
      <xdr:colOff>742950</xdr:colOff>
      <xdr:row>9</xdr:row>
      <xdr:rowOff>133350</xdr:rowOff>
    </xdr:from>
    <xdr:to>
      <xdr:col>6</xdr:col>
      <xdr:colOff>390525</xdr:colOff>
      <xdr:row>14</xdr:row>
      <xdr:rowOff>142875</xdr:rowOff>
    </xdr:to>
    <xdr:sp>
      <xdr:nvSpPr>
        <xdr:cNvPr id="3" name="Connecteur droit avec flèche 7"/>
        <xdr:cNvSpPr>
          <a:spLocks/>
        </xdr:cNvSpPr>
      </xdr:nvSpPr>
      <xdr:spPr>
        <a:xfrm rot="10800000" flipV="1">
          <a:off x="2533650" y="1885950"/>
          <a:ext cx="1466850" cy="962025"/>
        </a:xfrm>
        <a:prstGeom prst="straightConnector1">
          <a:avLst/>
        </a:prstGeom>
        <a:solidFill>
          <a:srgbClr val="FFFFE1"/>
        </a:solidFill>
        <a:ln w="28575" cmpd="sng">
          <a:solidFill>
            <a:srgbClr val="77933C"/>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428625</xdr:colOff>
      <xdr:row>17</xdr:row>
      <xdr:rowOff>104775</xdr:rowOff>
    </xdr:from>
    <xdr:to>
      <xdr:col>12</xdr:col>
      <xdr:colOff>352425</xdr:colOff>
      <xdr:row>24</xdr:row>
      <xdr:rowOff>0</xdr:rowOff>
    </xdr:to>
    <xdr:sp>
      <xdr:nvSpPr>
        <xdr:cNvPr id="4" name="ZoneTexte 10"/>
        <xdr:cNvSpPr txBox="1">
          <a:spLocks noChangeArrowheads="1"/>
        </xdr:cNvSpPr>
      </xdr:nvSpPr>
      <xdr:spPr>
        <a:xfrm>
          <a:off x="4038600" y="3381375"/>
          <a:ext cx="3267075" cy="1323975"/>
        </a:xfrm>
        <a:prstGeom prst="rect">
          <a:avLst/>
        </a:prstGeom>
        <a:solidFill>
          <a:srgbClr val="C3D69B"/>
        </a:solidFill>
        <a:ln w="19050" cmpd="sng">
          <a:solidFill>
            <a:srgbClr val="77933C">
              <a:alpha val="74900"/>
            </a:srgbClr>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Cellule cible ou fonction-objectif :
</a:t>
          </a:r>
          <a:r>
            <a:rPr lang="en-US" cap="none" sz="1100" b="0" i="0" u="none" baseline="0">
              <a:solidFill>
                <a:srgbClr val="000000"/>
              </a:solidFill>
              <a:latin typeface="Calibri"/>
              <a:ea typeface="Calibri"/>
              <a:cs typeface="Calibri"/>
            </a:rPr>
            <a:t>Cette cellule est appelée la "Cellule cible" dans le solveur.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fonction "</a:t>
          </a:r>
          <a:r>
            <a:rPr lang="en-US" cap="none" sz="1100" b="1" i="0" u="none" baseline="0">
              <a:solidFill>
                <a:srgbClr val="000000"/>
              </a:solidFill>
              <a:latin typeface="Calibri"/>
              <a:ea typeface="Calibri"/>
              <a:cs typeface="Calibri"/>
            </a:rPr>
            <a:t>sommeprod( ) </a:t>
          </a:r>
          <a:r>
            <a:rPr lang="en-US" cap="none" sz="1100" b="0" i="0" u="none" baseline="0">
              <a:solidFill>
                <a:srgbClr val="000000"/>
              </a:solidFill>
              <a:latin typeface="Calibri"/>
              <a:ea typeface="Calibri"/>
              <a:cs typeface="Calibri"/>
            </a:rPr>
            <a:t>" effectue le produit scalaire entre deux vecteurs. Ici , c'est le produit C</a:t>
          </a:r>
          <a:r>
            <a:rPr lang="en-US" cap="none" sz="1100" b="0" i="0" u="none" baseline="3000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X.</a:t>
          </a:r>
        </a:p>
      </xdr:txBody>
    </xdr:sp>
    <xdr:clientData/>
  </xdr:twoCellAnchor>
  <xdr:twoCellAnchor>
    <xdr:from>
      <xdr:col>5</xdr:col>
      <xdr:colOff>161925</xdr:colOff>
      <xdr:row>18</xdr:row>
      <xdr:rowOff>57150</xdr:rowOff>
    </xdr:from>
    <xdr:to>
      <xdr:col>6</xdr:col>
      <xdr:colOff>419100</xdr:colOff>
      <xdr:row>24</xdr:row>
      <xdr:rowOff>180975</xdr:rowOff>
    </xdr:to>
    <xdr:sp>
      <xdr:nvSpPr>
        <xdr:cNvPr id="5" name="Connecteur droit avec flèche 11"/>
        <xdr:cNvSpPr>
          <a:spLocks/>
        </xdr:cNvSpPr>
      </xdr:nvSpPr>
      <xdr:spPr>
        <a:xfrm rot="5400000">
          <a:off x="3009900" y="3524250"/>
          <a:ext cx="1019175" cy="1362075"/>
        </a:xfrm>
        <a:prstGeom prst="straightConnector1">
          <a:avLst/>
        </a:prstGeom>
        <a:solidFill>
          <a:srgbClr val="FFFFE1"/>
        </a:solidFill>
        <a:ln w="28575" cmpd="sng">
          <a:solidFill>
            <a:srgbClr val="77933C"/>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xdr:colOff>
      <xdr:row>32</xdr:row>
      <xdr:rowOff>114300</xdr:rowOff>
    </xdr:from>
    <xdr:to>
      <xdr:col>5</xdr:col>
      <xdr:colOff>695325</xdr:colOff>
      <xdr:row>42</xdr:row>
      <xdr:rowOff>47625</xdr:rowOff>
    </xdr:to>
    <xdr:sp>
      <xdr:nvSpPr>
        <xdr:cNvPr id="6" name="ZoneTexte 13"/>
        <xdr:cNvSpPr txBox="1">
          <a:spLocks noChangeArrowheads="1"/>
        </xdr:cNvSpPr>
      </xdr:nvSpPr>
      <xdr:spPr>
        <a:xfrm>
          <a:off x="295275" y="6315075"/>
          <a:ext cx="3248025" cy="1552575"/>
        </a:xfrm>
        <a:prstGeom prst="rect">
          <a:avLst/>
        </a:prstGeom>
        <a:solidFill>
          <a:srgbClr val="C3D69B"/>
        </a:solidFill>
        <a:ln w="19050" cmpd="sng">
          <a:solidFill>
            <a:srgbClr val="77933C">
              <a:alpha val="74900"/>
            </a:srgbClr>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Membres</a:t>
          </a:r>
          <a:r>
            <a:rPr lang="en-US" cap="none" sz="1100" b="1" i="0" u="none" baseline="0">
              <a:solidFill>
                <a:srgbClr val="000000"/>
              </a:solidFill>
              <a:latin typeface="Calibri"/>
              <a:ea typeface="Calibri"/>
              <a:cs typeface="Calibri"/>
            </a:rPr>
            <a:t> de gauche des contraintes</a:t>
          </a:r>
          <a:r>
            <a:rPr lang="en-US" cap="none" sz="1100" b="1"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Pour chaque contrainte du programme linéaire,</a:t>
          </a:r>
          <a:r>
            <a:rPr lang="en-US" cap="none" sz="1100" b="0" i="0" u="none" baseline="0">
              <a:solidFill>
                <a:srgbClr val="000000"/>
              </a:solidFill>
              <a:latin typeface="Calibri"/>
              <a:ea typeface="Calibri"/>
              <a:cs typeface="Calibri"/>
            </a:rPr>
            <a:t> o</a:t>
          </a:r>
          <a:r>
            <a:rPr lang="en-US" cap="none" sz="1100" b="0" i="0" u="none" baseline="0">
              <a:solidFill>
                <a:srgbClr val="000000"/>
              </a:solidFill>
              <a:latin typeface="Calibri"/>
              <a:ea typeface="Calibri"/>
              <a:cs typeface="Calibri"/>
            </a:rPr>
            <a:t>n doit inscrire la fonction</a:t>
          </a:r>
          <a:r>
            <a:rPr lang="en-US" cap="none" sz="1100" b="0" i="0" u="none" baseline="0">
              <a:solidFill>
                <a:srgbClr val="000000"/>
              </a:solidFill>
              <a:latin typeface="Calibri"/>
              <a:ea typeface="Calibri"/>
              <a:cs typeface="Calibri"/>
            </a:rPr>
            <a:t> associée au membre de gauche. On peut encore une fois faire appel à la fonction "</a:t>
          </a:r>
          <a:r>
            <a:rPr lang="en-US" cap="none" sz="1100" b="1" i="0" u="none" baseline="0">
              <a:solidFill>
                <a:srgbClr val="000000"/>
              </a:solidFill>
              <a:latin typeface="Calibri"/>
              <a:ea typeface="Calibri"/>
              <a:cs typeface="Calibri"/>
            </a:rPr>
            <a:t>sommeprod()</a:t>
          </a:r>
          <a:r>
            <a:rPr lang="en-US" cap="none" sz="1100" b="0" i="0" u="none" baseline="0">
              <a:solidFill>
                <a:srgbClr val="000000"/>
              </a:solidFill>
              <a:latin typeface="Calibri"/>
              <a:ea typeface="Calibri"/>
              <a:cs typeface="Calibri"/>
            </a:rPr>
            <a:t>", mais d'autres façons de faire sont également possibles et plus simples selon le type de contrainte.</a:t>
          </a:r>
        </a:p>
      </xdr:txBody>
    </xdr:sp>
    <xdr:clientData/>
  </xdr:twoCellAnchor>
  <xdr:twoCellAnchor>
    <xdr:from>
      <xdr:col>1</xdr:col>
      <xdr:colOff>419100</xdr:colOff>
      <xdr:row>29</xdr:row>
      <xdr:rowOff>123825</xdr:rowOff>
    </xdr:from>
    <xdr:to>
      <xdr:col>3</xdr:col>
      <xdr:colOff>504825</xdr:colOff>
      <xdr:row>32</xdr:row>
      <xdr:rowOff>104775</xdr:rowOff>
    </xdr:to>
    <xdr:sp>
      <xdr:nvSpPr>
        <xdr:cNvPr id="7" name="Connecteur droit avec flèche 14"/>
        <xdr:cNvSpPr>
          <a:spLocks/>
        </xdr:cNvSpPr>
      </xdr:nvSpPr>
      <xdr:spPr>
        <a:xfrm flipV="1">
          <a:off x="685800" y="5781675"/>
          <a:ext cx="1609725" cy="523875"/>
        </a:xfrm>
        <a:prstGeom prst="straightConnector1">
          <a:avLst/>
        </a:prstGeom>
        <a:solidFill>
          <a:srgbClr val="FFFFE1"/>
        </a:solidFill>
        <a:ln w="28575" cmpd="sng">
          <a:solidFill>
            <a:srgbClr val="77933C"/>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428625</xdr:colOff>
      <xdr:row>26</xdr:row>
      <xdr:rowOff>9525</xdr:rowOff>
    </xdr:from>
    <xdr:to>
      <xdr:col>12</xdr:col>
      <xdr:colOff>352425</xdr:colOff>
      <xdr:row>34</xdr:row>
      <xdr:rowOff>66675</xdr:rowOff>
    </xdr:to>
    <xdr:sp>
      <xdr:nvSpPr>
        <xdr:cNvPr id="8" name="ZoneTexte 17"/>
        <xdr:cNvSpPr txBox="1">
          <a:spLocks noChangeArrowheads="1"/>
        </xdr:cNvSpPr>
      </xdr:nvSpPr>
      <xdr:spPr>
        <a:xfrm>
          <a:off x="4038600" y="5095875"/>
          <a:ext cx="3267075" cy="1495425"/>
        </a:xfrm>
        <a:prstGeom prst="rect">
          <a:avLst/>
        </a:prstGeom>
        <a:solidFill>
          <a:srgbClr val="C3D69B"/>
        </a:solidFill>
        <a:ln w="19050" cmpd="sng">
          <a:solidFill>
            <a:srgbClr val="77933C">
              <a:alpha val="74900"/>
            </a:srgbClr>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Membres de droite des contraintes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chaque contrainte du programme linéaire,</a:t>
          </a:r>
          <a:r>
            <a:rPr lang="en-US" cap="none" sz="1100" b="0" i="0" u="none" baseline="0">
              <a:solidFill>
                <a:srgbClr val="000000"/>
              </a:solidFill>
              <a:latin typeface="Calibri"/>
              <a:ea typeface="Calibri"/>
              <a:cs typeface="Calibri"/>
            </a:rPr>
            <a:t> o</a:t>
          </a:r>
          <a:r>
            <a:rPr lang="en-US" cap="none" sz="1100" b="0" i="0" u="none" baseline="0">
              <a:solidFill>
                <a:srgbClr val="000000"/>
              </a:solidFill>
              <a:latin typeface="Calibri"/>
              <a:ea typeface="Calibri"/>
              <a:cs typeface="Calibri"/>
            </a:rPr>
            <a:t>n doit inscrire la constante </a:t>
          </a:r>
          <a:r>
            <a:rPr lang="en-US" cap="none" sz="1100" b="0" i="0" u="none" baseline="0">
              <a:solidFill>
                <a:srgbClr val="000000"/>
              </a:solidFill>
              <a:latin typeface="Calibri"/>
              <a:ea typeface="Calibri"/>
              <a:cs typeface="Calibri"/>
            </a:rPr>
            <a:t>associée au membre de droite. Idéalement, cette cellule devrait contenir une constante ou faire référence à une cellule qui contient une constante (i.e. elle ne devrait pas contenir de variable ou faire référence à des cellules qui contiennent des variables.</a:t>
          </a:r>
        </a:p>
      </xdr:txBody>
    </xdr:sp>
    <xdr:clientData/>
  </xdr:twoCellAnchor>
  <xdr:twoCellAnchor>
    <xdr:from>
      <xdr:col>4</xdr:col>
      <xdr:colOff>133350</xdr:colOff>
      <xdr:row>31</xdr:row>
      <xdr:rowOff>0</xdr:rowOff>
    </xdr:from>
    <xdr:to>
      <xdr:col>6</xdr:col>
      <xdr:colOff>685800</xdr:colOff>
      <xdr:row>36</xdr:row>
      <xdr:rowOff>19050</xdr:rowOff>
    </xdr:to>
    <xdr:sp>
      <xdr:nvSpPr>
        <xdr:cNvPr id="9" name="Connecteur droit avec flèche 18"/>
        <xdr:cNvSpPr>
          <a:spLocks/>
        </xdr:cNvSpPr>
      </xdr:nvSpPr>
      <xdr:spPr>
        <a:xfrm rot="10800000">
          <a:off x="2686050" y="6038850"/>
          <a:ext cx="1609725" cy="828675"/>
        </a:xfrm>
        <a:prstGeom prst="straightConnector1">
          <a:avLst/>
        </a:prstGeom>
        <a:solidFill>
          <a:srgbClr val="FFFFE1"/>
        </a:solidFill>
        <a:ln w="28575" cmpd="sng">
          <a:solidFill>
            <a:srgbClr val="77933C"/>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476250</xdr:colOff>
      <xdr:row>36</xdr:row>
      <xdr:rowOff>19050</xdr:rowOff>
    </xdr:from>
    <xdr:to>
      <xdr:col>12</xdr:col>
      <xdr:colOff>371475</xdr:colOff>
      <xdr:row>42</xdr:row>
      <xdr:rowOff>28575</xdr:rowOff>
    </xdr:to>
    <xdr:sp>
      <xdr:nvSpPr>
        <xdr:cNvPr id="10" name="ZoneTexte 20"/>
        <xdr:cNvSpPr txBox="1">
          <a:spLocks noChangeArrowheads="1"/>
        </xdr:cNvSpPr>
      </xdr:nvSpPr>
      <xdr:spPr>
        <a:xfrm>
          <a:off x="4086225" y="6867525"/>
          <a:ext cx="3238500" cy="981075"/>
        </a:xfrm>
        <a:prstGeom prst="rect">
          <a:avLst/>
        </a:prstGeom>
        <a:solidFill>
          <a:srgbClr val="C3D69B"/>
        </a:solidFill>
        <a:ln w="19050" cmpd="sng">
          <a:solidFill>
            <a:srgbClr val="77933C">
              <a:alpha val="74900"/>
            </a:srgbClr>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Signe de</a:t>
          </a:r>
          <a:r>
            <a:rPr lang="en-US" cap="none" sz="1100" b="1" i="0" u="none" baseline="0">
              <a:solidFill>
                <a:srgbClr val="000000"/>
              </a:solidFill>
              <a:latin typeface="Calibri"/>
              <a:ea typeface="Calibri"/>
              <a:cs typeface="Calibri"/>
            </a:rPr>
            <a:t> l'inégalité</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signe</a:t>
          </a:r>
          <a:r>
            <a:rPr lang="en-US" cap="none" sz="1100" b="0" i="0" u="none" baseline="0">
              <a:solidFill>
                <a:srgbClr val="000000"/>
              </a:solidFill>
              <a:latin typeface="Calibri"/>
              <a:ea typeface="Calibri"/>
              <a:cs typeface="Calibri"/>
            </a:rPr>
            <a:t> de l'inégalité n'a aucun effet ici. Il est toutefois préférable de le mettre sur la feuille Excel afin d'illustrer le type de contrainte et de faciliter la lecture du modèle.</a:t>
          </a:r>
        </a:p>
      </xdr:txBody>
    </xdr:sp>
    <xdr:clientData/>
  </xdr:twoCellAnchor>
  <xdr:twoCellAnchor>
    <xdr:from>
      <xdr:col>5</xdr:col>
      <xdr:colOff>647700</xdr:colOff>
      <xdr:row>26</xdr:row>
      <xdr:rowOff>161925</xdr:rowOff>
    </xdr:from>
    <xdr:to>
      <xdr:col>6</xdr:col>
      <xdr:colOff>419100</xdr:colOff>
      <xdr:row>28</xdr:row>
      <xdr:rowOff>180975</xdr:rowOff>
    </xdr:to>
    <xdr:sp>
      <xdr:nvSpPr>
        <xdr:cNvPr id="11" name="Connecteur droit avec flèche 21"/>
        <xdr:cNvSpPr>
          <a:spLocks/>
        </xdr:cNvSpPr>
      </xdr:nvSpPr>
      <xdr:spPr>
        <a:xfrm rot="10800000" flipV="1">
          <a:off x="3495675" y="5248275"/>
          <a:ext cx="533400" cy="400050"/>
        </a:xfrm>
        <a:prstGeom prst="straightConnector1">
          <a:avLst/>
        </a:prstGeom>
        <a:solidFill>
          <a:srgbClr val="FFFFE1"/>
        </a:solidFill>
        <a:ln w="28575" cmpd="sng">
          <a:solidFill>
            <a:srgbClr val="77933C"/>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2:I29"/>
  <sheetViews>
    <sheetView showGridLines="0" defaultGridColor="0" zoomScalePageLayoutView="0" colorId="44" workbookViewId="0" topLeftCell="A1">
      <selection activeCell="A4" sqref="A4:IV4"/>
    </sheetView>
  </sheetViews>
  <sheetFormatPr defaultColWidth="11.421875" defaultRowHeight="12.75"/>
  <cols>
    <col min="1" max="1" width="97.57421875" style="8" customWidth="1"/>
    <col min="2" max="16384" width="11.421875" style="8" customWidth="1"/>
  </cols>
  <sheetData>
    <row r="2" ht="54.75" customHeight="1">
      <c r="A2" s="7" t="s">
        <v>92</v>
      </c>
    </row>
    <row r="3" ht="75.75" customHeight="1">
      <c r="A3" s="9" t="s">
        <v>90</v>
      </c>
    </row>
    <row r="4" ht="67.5" customHeight="1">
      <c r="A4" s="9" t="s">
        <v>91</v>
      </c>
    </row>
    <row r="5" spans="1:6" ht="32.25" customHeight="1">
      <c r="A5" s="46" t="s">
        <v>94</v>
      </c>
      <c r="B5" s="12" t="s">
        <v>89</v>
      </c>
      <c r="C5" s="47" t="s">
        <v>85</v>
      </c>
      <c r="D5" s="47"/>
      <c r="E5" s="11"/>
      <c r="F5" s="11"/>
    </row>
    <row r="6" spans="2:6" ht="25.5" customHeight="1">
      <c r="B6" s="48" t="s">
        <v>93</v>
      </c>
      <c r="C6" s="49"/>
      <c r="D6" s="11"/>
      <c r="E6" s="11"/>
      <c r="F6" s="11"/>
    </row>
    <row r="7" spans="2:6" ht="15" customHeight="1">
      <c r="B7" s="11"/>
      <c r="C7" s="10" t="s">
        <v>86</v>
      </c>
      <c r="D7" s="10"/>
      <c r="E7" s="11" t="s">
        <v>1</v>
      </c>
      <c r="F7" s="12">
        <v>12000</v>
      </c>
    </row>
    <row r="8" spans="2:6" ht="18" customHeight="1">
      <c r="B8" s="11"/>
      <c r="C8" s="10" t="s">
        <v>87</v>
      </c>
      <c r="D8" s="10"/>
      <c r="E8" s="11" t="s">
        <v>1</v>
      </c>
      <c r="F8" s="12">
        <v>10000</v>
      </c>
    </row>
    <row r="9" spans="2:6" s="50" customFormat="1" ht="28.5" customHeight="1">
      <c r="B9" s="51"/>
      <c r="C9" s="52" t="s">
        <v>88</v>
      </c>
      <c r="D9" s="52"/>
      <c r="E9" s="51" t="s">
        <v>0</v>
      </c>
      <c r="F9" s="53">
        <v>0</v>
      </c>
    </row>
    <row r="10" ht="15" customHeight="1">
      <c r="B10" s="11"/>
    </row>
    <row r="11" ht="18" customHeight="1"/>
    <row r="28" ht="12.75">
      <c r="I28" s="13"/>
    </row>
    <row r="29" ht="12.75">
      <c r="H29" s="14"/>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theme="6" tint="0.39998000860214233"/>
  </sheetPr>
  <dimension ref="B2:K31"/>
  <sheetViews>
    <sheetView tabSelected="1" zoomScalePageLayoutView="0" workbookViewId="0" topLeftCell="A1">
      <selection activeCell="A1" sqref="A1:M44"/>
    </sheetView>
  </sheetViews>
  <sheetFormatPr defaultColWidth="11.421875" defaultRowHeight="12.75"/>
  <cols>
    <col min="1" max="1" width="4.00390625" style="0" customWidth="1"/>
    <col min="5" max="5" width="4.421875" style="0" customWidth="1"/>
    <col min="8" max="8" width="8.28125" style="0" customWidth="1"/>
    <col min="9" max="9" width="8.421875" style="0" customWidth="1"/>
    <col min="10" max="10" width="3.57421875" style="0" customWidth="1"/>
    <col min="11" max="11" width="7.00390625" style="0" customWidth="1"/>
    <col min="12" max="12" width="11.421875" style="0" customWidth="1"/>
  </cols>
  <sheetData>
    <row r="1" ht="13.5" thickBot="1"/>
    <row r="2" spans="2:11" ht="16.5" thickTop="1">
      <c r="B2" s="27" t="s">
        <v>5</v>
      </c>
      <c r="C2" s="137" t="s">
        <v>95</v>
      </c>
      <c r="D2" s="137"/>
      <c r="E2" s="28"/>
      <c r="F2" s="29"/>
      <c r="H2" s="27" t="s">
        <v>5</v>
      </c>
      <c r="I2" s="137" t="s">
        <v>99</v>
      </c>
      <c r="J2" s="137"/>
      <c r="K2" s="29"/>
    </row>
    <row r="3" spans="2:11" ht="15.75">
      <c r="B3" s="30" t="s">
        <v>6</v>
      </c>
      <c r="C3" s="31"/>
      <c r="D3" s="31"/>
      <c r="E3" s="31"/>
      <c r="F3" s="32"/>
      <c r="H3" s="30" t="s">
        <v>6</v>
      </c>
      <c r="I3" s="31"/>
      <c r="J3" s="31"/>
      <c r="K3" s="32"/>
    </row>
    <row r="4" spans="2:11" ht="15.75">
      <c r="B4" s="33"/>
      <c r="C4" s="138" t="s">
        <v>96</v>
      </c>
      <c r="D4" s="138"/>
      <c r="E4" s="31" t="s">
        <v>1</v>
      </c>
      <c r="F4" s="34">
        <v>12000</v>
      </c>
      <c r="H4" s="33"/>
      <c r="I4" s="35" t="s">
        <v>2</v>
      </c>
      <c r="J4" s="35" t="s">
        <v>1</v>
      </c>
      <c r="K4" s="32" t="s">
        <v>3</v>
      </c>
    </row>
    <row r="5" spans="2:11" ht="15.75">
      <c r="B5" s="33"/>
      <c r="C5" s="138" t="s">
        <v>97</v>
      </c>
      <c r="D5" s="138"/>
      <c r="E5" s="31" t="s">
        <v>1</v>
      </c>
      <c r="F5" s="34">
        <v>10000</v>
      </c>
      <c r="H5" s="33"/>
      <c r="I5" s="35" t="s">
        <v>4</v>
      </c>
      <c r="J5" s="35" t="s">
        <v>0</v>
      </c>
      <c r="K5" s="34">
        <v>0</v>
      </c>
    </row>
    <row r="6" spans="2:11" ht="15.75">
      <c r="B6" s="33"/>
      <c r="C6" s="35"/>
      <c r="D6" s="35"/>
      <c r="E6" s="31"/>
      <c r="F6" s="34"/>
      <c r="H6" s="33"/>
      <c r="I6" s="35"/>
      <c r="J6" s="35"/>
      <c r="K6" s="32"/>
    </row>
    <row r="7" spans="2:11" ht="16.5" thickBot="1">
      <c r="B7" s="36"/>
      <c r="C7" s="139" t="s">
        <v>98</v>
      </c>
      <c r="D7" s="139"/>
      <c r="E7" s="37" t="s">
        <v>0</v>
      </c>
      <c r="F7" s="38">
        <v>0</v>
      </c>
      <c r="H7" s="36"/>
      <c r="I7" s="139"/>
      <c r="J7" s="139"/>
      <c r="K7" s="38"/>
    </row>
    <row r="8" ht="13.5" thickTop="1"/>
    <row r="9" spans="2:6" ht="15">
      <c r="B9" s="19" t="s">
        <v>7</v>
      </c>
      <c r="C9" s="20"/>
      <c r="D9" s="20"/>
      <c r="E9" s="20"/>
      <c r="F9" s="20"/>
    </row>
    <row r="10" spans="2:6" ht="15">
      <c r="B10" s="20"/>
      <c r="C10" s="20"/>
      <c r="D10" s="20"/>
      <c r="E10" s="20"/>
      <c r="F10" s="20"/>
    </row>
    <row r="11" spans="2:6" ht="15">
      <c r="B11" s="19">
        <v>3</v>
      </c>
      <c r="C11" s="19">
        <v>2</v>
      </c>
      <c r="D11" s="19">
        <v>1</v>
      </c>
      <c r="E11" s="20"/>
      <c r="F11" s="20"/>
    </row>
    <row r="12" spans="2:6" ht="15">
      <c r="B12" s="21"/>
      <c r="C12" s="21"/>
      <c r="D12" s="21"/>
      <c r="E12" s="20"/>
      <c r="F12" s="20"/>
    </row>
    <row r="13" spans="2:7" ht="15">
      <c r="B13" s="23" t="s">
        <v>8</v>
      </c>
      <c r="C13" s="20"/>
      <c r="D13" s="20"/>
      <c r="E13" s="20"/>
      <c r="F13" s="20"/>
      <c r="G13" s="16"/>
    </row>
    <row r="14" spans="2:7" ht="15">
      <c r="B14" s="20"/>
      <c r="C14" s="20"/>
      <c r="D14" s="20"/>
      <c r="E14" s="20"/>
      <c r="F14" s="20"/>
      <c r="G14" s="16"/>
    </row>
    <row r="15" spans="2:7" ht="15">
      <c r="B15" s="24">
        <v>1</v>
      </c>
      <c r="C15" s="24">
        <v>1</v>
      </c>
      <c r="D15" s="24">
        <v>1</v>
      </c>
      <c r="E15" s="20"/>
      <c r="F15" s="20"/>
      <c r="G15" s="16"/>
    </row>
    <row r="16" spans="2:7" ht="15">
      <c r="B16" s="20"/>
      <c r="C16" s="20"/>
      <c r="D16" s="20"/>
      <c r="E16" s="20"/>
      <c r="F16" s="20"/>
      <c r="G16" s="16"/>
    </row>
    <row r="17" spans="2:7" ht="15">
      <c r="B17" s="19" t="s">
        <v>10</v>
      </c>
      <c r="C17" s="20"/>
      <c r="D17" s="20"/>
      <c r="E17" s="20"/>
      <c r="F17" s="20"/>
      <c r="G17" s="16"/>
    </row>
    <row r="18" spans="2:7" ht="15">
      <c r="B18" s="20"/>
      <c r="C18" s="20"/>
      <c r="D18" s="20"/>
      <c r="E18" s="20"/>
      <c r="F18" s="20"/>
      <c r="G18" s="16"/>
    </row>
    <row r="19" spans="2:7" ht="15">
      <c r="B19" s="19">
        <v>7</v>
      </c>
      <c r="C19" s="19">
        <v>4</v>
      </c>
      <c r="D19" s="19">
        <v>2</v>
      </c>
      <c r="E19" s="20"/>
      <c r="F19" s="20"/>
      <c r="G19" s="16"/>
    </row>
    <row r="20" spans="2:8" ht="15">
      <c r="B20" s="19">
        <v>2</v>
      </c>
      <c r="C20" s="19">
        <v>6</v>
      </c>
      <c r="D20" s="19">
        <v>5</v>
      </c>
      <c r="E20" s="20"/>
      <c r="F20" s="20"/>
      <c r="G20" s="16"/>
      <c r="H20" s="2"/>
    </row>
    <row r="21" spans="2:7" ht="15">
      <c r="B21" s="20"/>
      <c r="C21" s="20"/>
      <c r="D21" s="20"/>
      <c r="E21" s="20"/>
      <c r="F21" s="20"/>
      <c r="G21" s="16"/>
    </row>
    <row r="22" spans="2:8" ht="18.75">
      <c r="B22" s="16"/>
      <c r="C22" s="16"/>
      <c r="D22" s="16"/>
      <c r="E22" s="16"/>
      <c r="F22" s="16"/>
      <c r="G22" s="16"/>
      <c r="H22" s="1"/>
    </row>
    <row r="23" spans="2:8" ht="18.75">
      <c r="B23" s="16"/>
      <c r="C23" s="16"/>
      <c r="D23" s="16"/>
      <c r="E23" s="16"/>
      <c r="F23" s="16"/>
      <c r="G23" s="16"/>
      <c r="H23" s="1"/>
    </row>
    <row r="24" spans="2:7" ht="15">
      <c r="B24" s="22" t="s">
        <v>100</v>
      </c>
      <c r="C24" s="22"/>
      <c r="D24" s="20"/>
      <c r="E24" s="20"/>
      <c r="F24" s="20"/>
      <c r="G24" s="16"/>
    </row>
    <row r="25" spans="2:7" ht="15">
      <c r="B25" s="20"/>
      <c r="C25" s="20"/>
      <c r="D25" s="20"/>
      <c r="E25" s="20"/>
      <c r="F25" s="20"/>
      <c r="G25" s="16"/>
    </row>
    <row r="26" spans="2:7" ht="15">
      <c r="B26" s="22"/>
      <c r="C26" s="25"/>
      <c r="D26" s="25" t="s">
        <v>11</v>
      </c>
      <c r="E26" s="22" t="s">
        <v>12</v>
      </c>
      <c r="F26" s="26">
        <f>SUMPRODUCT(B11:D11,B15:D15)</f>
        <v>6</v>
      </c>
      <c r="G26" s="16"/>
    </row>
    <row r="27" spans="2:7" ht="15">
      <c r="B27" s="20"/>
      <c r="C27" s="20"/>
      <c r="D27" s="20"/>
      <c r="E27" s="20"/>
      <c r="F27" s="20"/>
      <c r="G27" s="16"/>
    </row>
    <row r="28" spans="2:7" ht="15">
      <c r="B28" s="22" t="s">
        <v>9</v>
      </c>
      <c r="C28" s="22"/>
      <c r="D28" s="20"/>
      <c r="E28" s="20"/>
      <c r="F28" s="20"/>
      <c r="G28" s="16"/>
    </row>
    <row r="29" spans="2:7" ht="15">
      <c r="B29" s="20"/>
      <c r="C29" s="20"/>
      <c r="D29" s="20"/>
      <c r="E29" s="20"/>
      <c r="F29" s="20"/>
      <c r="G29" s="16"/>
    </row>
    <row r="30" spans="2:7" ht="15">
      <c r="B30" s="22"/>
      <c r="C30" s="22"/>
      <c r="D30" s="22">
        <f>SUMPRODUCT(B19:D19,B15:D15)</f>
        <v>13</v>
      </c>
      <c r="E30" s="22" t="s">
        <v>1</v>
      </c>
      <c r="F30" s="22">
        <v>12000</v>
      </c>
      <c r="G30" s="16"/>
    </row>
    <row r="31" spans="2:7" ht="15">
      <c r="B31" s="22"/>
      <c r="C31" s="22"/>
      <c r="D31" s="22">
        <f>SUMPRODUCT(B20:D20,B15:D15)</f>
        <v>13</v>
      </c>
      <c r="E31" s="22" t="s">
        <v>1</v>
      </c>
      <c r="F31" s="22">
        <v>10000</v>
      </c>
      <c r="G31" s="16"/>
    </row>
  </sheetData>
  <sheetProtection/>
  <mergeCells count="6">
    <mergeCell ref="C2:D2"/>
    <mergeCell ref="C4:D4"/>
    <mergeCell ref="C5:D5"/>
    <mergeCell ref="C7:D7"/>
    <mergeCell ref="I2:J2"/>
    <mergeCell ref="I7:J7"/>
  </mergeCells>
  <printOptions/>
  <pageMargins left="0.2362204724409449" right="0.2362204724409449" top="0.7480314960629921" bottom="0.7480314960629921" header="0.31496062992125984" footer="0.31496062992125984"/>
  <pageSetup horizontalDpi="300" verticalDpi="300" orientation="portrait" scale="85" r:id="rId2"/>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J22"/>
  <sheetViews>
    <sheetView showGridLines="0" zoomScalePageLayoutView="0" workbookViewId="0" topLeftCell="A1">
      <selection activeCell="E19" sqref="E19"/>
    </sheetView>
  </sheetViews>
  <sheetFormatPr defaultColWidth="11.421875" defaultRowHeight="12.75"/>
  <cols>
    <col min="1" max="2" width="11.421875" style="8" customWidth="1"/>
    <col min="3" max="3" width="59.00390625" style="8" customWidth="1"/>
    <col min="4" max="16384" width="11.421875" style="8" customWidth="1"/>
  </cols>
  <sheetData>
    <row r="1" spans="1:8" ht="12.75">
      <c r="A1" s="39"/>
      <c r="B1" s="39"/>
      <c r="C1" s="39"/>
      <c r="D1" s="39"/>
      <c r="E1" s="39"/>
      <c r="F1" s="39"/>
      <c r="G1" s="39"/>
      <c r="H1" s="39"/>
    </row>
    <row r="2" spans="1:8" ht="23.25" customHeight="1">
      <c r="A2" s="39"/>
      <c r="B2" s="40" t="s">
        <v>102</v>
      </c>
      <c r="C2" s="39"/>
      <c r="D2" s="39"/>
      <c r="E2" s="39"/>
      <c r="F2" s="39"/>
      <c r="G2" s="39"/>
      <c r="H2" s="39"/>
    </row>
    <row r="3" spans="1:10" ht="15.75">
      <c r="A3" s="39"/>
      <c r="B3" s="45">
        <v>1</v>
      </c>
      <c r="C3" s="44" t="s">
        <v>103</v>
      </c>
      <c r="D3" s="41"/>
      <c r="E3" s="41"/>
      <c r="F3" s="41"/>
      <c r="G3" s="41"/>
      <c r="H3" s="41"/>
      <c r="I3" s="43"/>
      <c r="J3" s="43"/>
    </row>
    <row r="4" spans="1:10" ht="31.5">
      <c r="A4" s="39"/>
      <c r="B4" s="45">
        <v>2</v>
      </c>
      <c r="C4" s="44" t="s">
        <v>107</v>
      </c>
      <c r="D4" s="41"/>
      <c r="E4" s="41"/>
      <c r="F4" s="41"/>
      <c r="G4" s="41"/>
      <c r="H4" s="41"/>
      <c r="I4" s="43"/>
      <c r="J4" s="43"/>
    </row>
    <row r="5" spans="1:10" ht="31.5">
      <c r="A5" s="39"/>
      <c r="B5" s="45">
        <v>3</v>
      </c>
      <c r="C5" s="44" t="s">
        <v>104</v>
      </c>
      <c r="D5" s="41"/>
      <c r="E5" s="41"/>
      <c r="F5" s="41"/>
      <c r="G5" s="41"/>
      <c r="H5" s="41"/>
      <c r="I5" s="43"/>
      <c r="J5" s="43"/>
    </row>
    <row r="6" spans="1:10" ht="31.5">
      <c r="A6" s="39"/>
      <c r="B6" s="45">
        <v>4</v>
      </c>
      <c r="C6" s="44" t="s">
        <v>106</v>
      </c>
      <c r="D6" s="41"/>
      <c r="E6" s="41"/>
      <c r="F6" s="41"/>
      <c r="G6" s="41"/>
      <c r="H6" s="41"/>
      <c r="I6" s="43"/>
      <c r="J6" s="43"/>
    </row>
    <row r="7" spans="1:10" ht="31.5">
      <c r="A7" s="39"/>
      <c r="B7" s="45">
        <v>5</v>
      </c>
      <c r="C7" s="44" t="s">
        <v>105</v>
      </c>
      <c r="D7" s="41"/>
      <c r="E7" s="41"/>
      <c r="F7" s="41"/>
      <c r="G7" s="41"/>
      <c r="H7" s="41"/>
      <c r="I7" s="43"/>
      <c r="J7" s="43"/>
    </row>
    <row r="8" spans="1:8" ht="12.75">
      <c r="A8" s="39"/>
      <c r="B8" s="39"/>
      <c r="C8" s="39"/>
      <c r="D8" s="39"/>
      <c r="E8" s="39"/>
      <c r="F8" s="39"/>
      <c r="G8" s="39"/>
      <c r="H8" s="39"/>
    </row>
    <row r="9" spans="1:8" ht="12.75">
      <c r="A9" s="39"/>
      <c r="B9" s="39"/>
      <c r="C9" s="39"/>
      <c r="D9" s="39"/>
      <c r="E9" s="39"/>
      <c r="F9" s="39"/>
      <c r="G9" s="39"/>
      <c r="H9" s="39"/>
    </row>
    <row r="10" spans="1:8" ht="12.75">
      <c r="A10" s="39"/>
      <c r="B10" s="39"/>
      <c r="C10" s="39"/>
      <c r="D10" s="39"/>
      <c r="E10" s="39"/>
      <c r="F10" s="39"/>
      <c r="G10" s="39"/>
      <c r="H10" s="39"/>
    </row>
    <row r="11" spans="1:8" ht="18.75">
      <c r="A11" s="39"/>
      <c r="B11" s="40" t="s">
        <v>101</v>
      </c>
      <c r="C11" s="42"/>
      <c r="D11" s="42"/>
      <c r="E11" s="39"/>
      <c r="F11" s="39"/>
      <c r="G11" s="39"/>
      <c r="H11" s="39"/>
    </row>
    <row r="12" spans="1:8" ht="15.75">
      <c r="A12" s="39"/>
      <c r="B12" s="41">
        <v>1</v>
      </c>
      <c r="C12" s="44" t="s">
        <v>108</v>
      </c>
      <c r="D12" s="41"/>
      <c r="E12" s="41"/>
      <c r="F12" s="41"/>
      <c r="G12" s="39"/>
      <c r="H12" s="39"/>
    </row>
    <row r="13" spans="1:8" ht="15.75">
      <c r="A13" s="39"/>
      <c r="B13" s="41">
        <v>2</v>
      </c>
      <c r="C13" s="44" t="s">
        <v>109</v>
      </c>
      <c r="D13" s="41"/>
      <c r="E13" s="41"/>
      <c r="F13" s="41"/>
      <c r="G13" s="39"/>
      <c r="H13" s="39"/>
    </row>
    <row r="14" spans="1:8" ht="15.75">
      <c r="A14" s="39"/>
      <c r="B14" s="41">
        <v>3</v>
      </c>
      <c r="C14" s="44" t="s">
        <v>110</v>
      </c>
      <c r="D14" s="41"/>
      <c r="E14" s="41"/>
      <c r="F14" s="41"/>
      <c r="G14" s="39"/>
      <c r="H14" s="39"/>
    </row>
    <row r="15" ht="15.75">
      <c r="C15" s="44"/>
    </row>
    <row r="16" spans="3:8" ht="47.25">
      <c r="C16" s="44" t="s">
        <v>111</v>
      </c>
      <c r="D16" s="41"/>
      <c r="E16" s="41"/>
      <c r="F16" s="41"/>
      <c r="G16" s="41"/>
      <c r="H16" s="41"/>
    </row>
    <row r="17" spans="3:8" ht="31.5">
      <c r="C17" s="44" t="s">
        <v>112</v>
      </c>
      <c r="D17" s="41"/>
      <c r="E17" s="41"/>
      <c r="F17" s="41"/>
      <c r="G17" s="41"/>
      <c r="H17" s="41"/>
    </row>
    <row r="18" spans="3:8" ht="31.5">
      <c r="C18" s="44" t="s">
        <v>113</v>
      </c>
      <c r="D18" s="41"/>
      <c r="E18" s="41"/>
      <c r="F18" s="41"/>
      <c r="G18" s="41"/>
      <c r="H18" s="41"/>
    </row>
    <row r="19" spans="3:8" ht="63">
      <c r="C19" s="44" t="s">
        <v>116</v>
      </c>
      <c r="D19" s="41"/>
      <c r="E19" s="41"/>
      <c r="F19" s="41"/>
      <c r="G19" s="41"/>
      <c r="H19" s="41"/>
    </row>
    <row r="20" spans="3:8" ht="15.75">
      <c r="C20" s="44" t="s">
        <v>114</v>
      </c>
      <c r="D20" s="41"/>
      <c r="E20" s="41"/>
      <c r="F20" s="41"/>
      <c r="G20" s="41"/>
      <c r="H20" s="41"/>
    </row>
    <row r="21" spans="3:8" ht="31.5">
      <c r="C21" s="44" t="s">
        <v>115</v>
      </c>
      <c r="D21" s="41"/>
      <c r="E21" s="41"/>
      <c r="F21" s="41"/>
      <c r="G21" s="41"/>
      <c r="H21" s="41"/>
    </row>
    <row r="22" spans="3:8" ht="15.75">
      <c r="C22" s="41"/>
      <c r="D22" s="41"/>
      <c r="E22" s="41"/>
      <c r="F22" s="41"/>
      <c r="G22" s="41"/>
      <c r="H22" s="41"/>
    </row>
  </sheetData>
  <sheetProtection/>
  <printOptions/>
  <pageMargins left="0.787401575" right="0.787401575" top="0.984251969" bottom="0.984251969" header="0.4921259845" footer="0.492125984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B2:I47"/>
  <sheetViews>
    <sheetView zoomScalePageLayoutView="0" workbookViewId="0" topLeftCell="A1">
      <selection activeCell="D24" sqref="D24"/>
    </sheetView>
  </sheetViews>
  <sheetFormatPr defaultColWidth="11.421875" defaultRowHeight="12.75"/>
  <cols>
    <col min="1" max="1" width="4.7109375" style="0" customWidth="1"/>
    <col min="2" max="2" width="14.421875" style="0" customWidth="1"/>
    <col min="3" max="3" width="20.00390625" style="0" customWidth="1"/>
    <col min="4" max="4" width="17.140625" style="0" customWidth="1"/>
    <col min="5" max="5" width="14.00390625" style="0" customWidth="1"/>
  </cols>
  <sheetData>
    <row r="2" spans="2:5" ht="33" customHeight="1">
      <c r="B2" s="94" t="s">
        <v>119</v>
      </c>
      <c r="C2" s="94"/>
      <c r="D2" s="94"/>
      <c r="E2" s="94"/>
    </row>
    <row r="4" spans="2:3" ht="12.75">
      <c r="B4" s="54" t="s">
        <v>22</v>
      </c>
      <c r="C4" s="54"/>
    </row>
    <row r="6" spans="2:5" ht="37.5" customHeight="1">
      <c r="B6" s="56" t="s">
        <v>13</v>
      </c>
      <c r="C6" s="56" t="s">
        <v>16</v>
      </c>
      <c r="D6" s="56" t="s">
        <v>14</v>
      </c>
      <c r="E6" s="56" t="s">
        <v>15</v>
      </c>
    </row>
    <row r="7" spans="2:5" ht="20.25" customHeight="1">
      <c r="B7" s="60">
        <v>1</v>
      </c>
      <c r="C7" s="61">
        <v>17.25</v>
      </c>
      <c r="D7" s="60">
        <v>100</v>
      </c>
      <c r="E7" s="60">
        <v>150000</v>
      </c>
    </row>
    <row r="8" spans="2:5" ht="18.75" customHeight="1">
      <c r="B8" s="60">
        <v>2</v>
      </c>
      <c r="C8" s="61">
        <v>15.75</v>
      </c>
      <c r="D8" s="60">
        <v>87</v>
      </c>
      <c r="E8" s="60">
        <v>350000</v>
      </c>
    </row>
    <row r="9" spans="2:5" ht="19.5" customHeight="1">
      <c r="B9" s="60">
        <v>3</v>
      </c>
      <c r="C9" s="61">
        <v>17.75</v>
      </c>
      <c r="D9" s="60">
        <v>110</v>
      </c>
      <c r="E9" s="60">
        <v>300000</v>
      </c>
    </row>
    <row r="10" spans="2:5" ht="12.75">
      <c r="B10" s="62"/>
      <c r="C10" s="62"/>
      <c r="D10" s="62"/>
      <c r="E10" s="62"/>
    </row>
    <row r="12" spans="2:3" ht="12.75">
      <c r="B12" s="54" t="s">
        <v>23</v>
      </c>
      <c r="C12" s="55"/>
    </row>
    <row r="14" spans="2:5" ht="25.5">
      <c r="B14" s="56" t="s">
        <v>17</v>
      </c>
      <c r="C14" s="56" t="s">
        <v>20</v>
      </c>
      <c r="D14" s="56" t="s">
        <v>14</v>
      </c>
      <c r="E14" s="56" t="s">
        <v>21</v>
      </c>
    </row>
    <row r="15" spans="2:5" ht="12.75">
      <c r="B15" s="59"/>
      <c r="C15" s="59"/>
      <c r="D15" s="59"/>
      <c r="E15" s="59"/>
    </row>
    <row r="16" spans="2:5" ht="12.75">
      <c r="B16" s="60" t="s">
        <v>18</v>
      </c>
      <c r="C16" s="61">
        <v>21</v>
      </c>
      <c r="D16" s="60">
        <v>90</v>
      </c>
      <c r="E16" s="60">
        <v>300000</v>
      </c>
    </row>
    <row r="17" spans="2:8" ht="19.5" customHeight="1">
      <c r="B17" s="60" t="s">
        <v>19</v>
      </c>
      <c r="C17" s="61">
        <v>25</v>
      </c>
      <c r="D17" s="60">
        <v>97</v>
      </c>
      <c r="E17" s="60">
        <v>450000</v>
      </c>
      <c r="H17" s="65"/>
    </row>
    <row r="18" spans="2:8" ht="12.75">
      <c r="B18" s="57"/>
      <c r="C18" s="58"/>
      <c r="D18" s="57"/>
      <c r="E18" s="57"/>
      <c r="H18" s="65"/>
    </row>
    <row r="19" spans="2:5" ht="12.75">
      <c r="B19" s="63"/>
      <c r="C19" s="63"/>
      <c r="D19" s="63"/>
      <c r="E19" s="63"/>
    </row>
    <row r="20" spans="2:5" ht="12.75">
      <c r="B20" s="64" t="s">
        <v>24</v>
      </c>
      <c r="C20" s="76"/>
      <c r="D20" s="3"/>
      <c r="E20" s="3"/>
    </row>
    <row r="21" spans="3:4" ht="12.75">
      <c r="C21" s="4"/>
      <c r="D21" s="4"/>
    </row>
    <row r="22" spans="2:5" ht="31.5" customHeight="1">
      <c r="B22" s="69"/>
      <c r="C22" s="70" t="s">
        <v>18</v>
      </c>
      <c r="D22" s="70" t="s">
        <v>19</v>
      </c>
      <c r="E22" s="71" t="s">
        <v>117</v>
      </c>
    </row>
    <row r="23" spans="2:5" ht="12.75">
      <c r="B23" s="67" t="s">
        <v>25</v>
      </c>
      <c r="C23" s="68">
        <v>0</v>
      </c>
      <c r="D23" s="68">
        <v>150000.1674985521</v>
      </c>
      <c r="E23" s="66">
        <f>SUM(C23:D23)</f>
        <v>150000.1674985521</v>
      </c>
    </row>
    <row r="24" spans="2:9" ht="12.75">
      <c r="B24" s="67" t="s">
        <v>26</v>
      </c>
      <c r="C24" s="68">
        <v>260869.56521628186</v>
      </c>
      <c r="D24" s="68">
        <v>89130.43478430889</v>
      </c>
      <c r="E24" s="66">
        <f>SUM(C24:D24)</f>
        <v>350000.00000059075</v>
      </c>
      <c r="I24" s="84"/>
    </row>
    <row r="25" spans="2:5" ht="12.75">
      <c r="B25" s="67" t="s">
        <v>27</v>
      </c>
      <c r="C25" s="68">
        <v>39130.43478299243</v>
      </c>
      <c r="D25" s="68">
        <v>260869.565216787</v>
      </c>
      <c r="E25" s="66">
        <f>SUM(C25:D25)</f>
        <v>299999.99999977945</v>
      </c>
    </row>
    <row r="26" spans="2:5" ht="29.25" customHeight="1">
      <c r="B26" s="72" t="s">
        <v>118</v>
      </c>
      <c r="C26" s="73">
        <f>SUM(C23:C25)</f>
        <v>299999.99999927427</v>
      </c>
      <c r="D26" s="73">
        <f>SUM(D23:D25)</f>
        <v>500000.167499648</v>
      </c>
      <c r="E26" s="74"/>
    </row>
    <row r="28" spans="2:3" ht="12.75">
      <c r="B28" s="78" t="s">
        <v>28</v>
      </c>
      <c r="C28" s="79"/>
    </row>
    <row r="30" spans="2:3" ht="12.75">
      <c r="B30" s="81" t="s">
        <v>29</v>
      </c>
      <c r="C30" s="85">
        <f>C16*SUM(C23:C25)+C17*SUM(D23:D25)</f>
        <v>18800004.18747596</v>
      </c>
    </row>
    <row r="31" spans="2:3" ht="18" customHeight="1" thickBot="1">
      <c r="B31" s="82" t="s">
        <v>30</v>
      </c>
      <c r="C31" s="86">
        <f>SUMPRODUCT(C7:C9,C23:C25)+SUMPRODUCT(C7:C9,D23:D25)</f>
        <v>13425002.889355412</v>
      </c>
    </row>
    <row r="32" spans="2:3" ht="18" customHeight="1">
      <c r="B32" s="83" t="s">
        <v>31</v>
      </c>
      <c r="C32" s="87">
        <f>C30-C31</f>
        <v>5375001.298120549</v>
      </c>
    </row>
    <row r="33" ht="12.75">
      <c r="B33" s="5"/>
    </row>
    <row r="34" spans="2:3" ht="12.75">
      <c r="B34" s="88" t="s">
        <v>9</v>
      </c>
      <c r="C34" s="79"/>
    </row>
    <row r="36" spans="2:6" ht="22.5" customHeight="1">
      <c r="B36" s="89"/>
      <c r="C36" s="89"/>
      <c r="D36" s="89" t="s">
        <v>32</v>
      </c>
      <c r="E36" s="89"/>
      <c r="F36" s="89" t="s">
        <v>33</v>
      </c>
    </row>
    <row r="37" spans="2:6" ht="12.75" customHeight="1">
      <c r="B37" s="90"/>
      <c r="C37" s="90"/>
      <c r="D37" s="90"/>
      <c r="E37" s="90"/>
      <c r="F37" s="90"/>
    </row>
    <row r="38" spans="2:6" ht="12.75">
      <c r="B38" s="75" t="s">
        <v>34</v>
      </c>
      <c r="C38" s="75"/>
      <c r="D38" s="91">
        <f>SUMPRODUCT(D7:D9,C23:C25)-D16*C26</f>
        <v>1.1004507541656494E-05</v>
      </c>
      <c r="E38" s="92" t="s">
        <v>0</v>
      </c>
      <c r="F38" s="80">
        <v>0</v>
      </c>
    </row>
    <row r="39" spans="2:6" ht="12.75">
      <c r="B39" s="75" t="s">
        <v>35</v>
      </c>
      <c r="C39" s="75"/>
      <c r="D39" s="91">
        <f>SUMPRODUCT(D7:D9,D23:D25)-97*D26</f>
        <v>2950000.502470799</v>
      </c>
      <c r="E39" s="92" t="s">
        <v>0</v>
      </c>
      <c r="F39" s="80">
        <v>0</v>
      </c>
    </row>
    <row r="40" spans="2:6" ht="12.75">
      <c r="B40" s="75"/>
      <c r="C40" s="75"/>
      <c r="D40" s="91"/>
      <c r="E40" s="92"/>
      <c r="F40" s="80"/>
    </row>
    <row r="41" spans="2:6" ht="12.75">
      <c r="B41" s="75" t="s">
        <v>36</v>
      </c>
      <c r="C41" s="75"/>
      <c r="D41" s="91">
        <f>C26</f>
        <v>299999.99999927427</v>
      </c>
      <c r="E41" s="92" t="s">
        <v>0</v>
      </c>
      <c r="F41" s="80">
        <f>E16</f>
        <v>300000</v>
      </c>
    </row>
    <row r="42" spans="2:6" ht="12.75">
      <c r="B42" s="75" t="s">
        <v>37</v>
      </c>
      <c r="C42" s="75"/>
      <c r="D42" s="91">
        <f>D26</f>
        <v>500000.167499648</v>
      </c>
      <c r="E42" s="92" t="s">
        <v>0</v>
      </c>
      <c r="F42" s="80">
        <f>E17</f>
        <v>450000</v>
      </c>
    </row>
    <row r="43" spans="2:6" ht="12.75">
      <c r="B43" s="75"/>
      <c r="C43" s="75"/>
      <c r="D43" s="91"/>
      <c r="E43" s="92"/>
      <c r="F43" s="80"/>
    </row>
    <row r="44" spans="2:6" ht="12.75">
      <c r="B44" s="75" t="s">
        <v>38</v>
      </c>
      <c r="C44" s="75"/>
      <c r="D44" s="91">
        <f>E23</f>
        <v>150000.1674985521</v>
      </c>
      <c r="E44" s="92" t="s">
        <v>1</v>
      </c>
      <c r="F44" s="80">
        <f>E7</f>
        <v>150000</v>
      </c>
    </row>
    <row r="45" spans="2:6" ht="12.75">
      <c r="B45" s="75" t="s">
        <v>39</v>
      </c>
      <c r="C45" s="75"/>
      <c r="D45" s="91">
        <f>E24</f>
        <v>350000.00000059075</v>
      </c>
      <c r="E45" s="92" t="s">
        <v>1</v>
      </c>
      <c r="F45" s="80">
        <f>E8</f>
        <v>350000</v>
      </c>
    </row>
    <row r="46" spans="2:6" ht="12.75">
      <c r="B46" s="75" t="s">
        <v>40</v>
      </c>
      <c r="C46" s="75"/>
      <c r="D46" s="91">
        <f>E25</f>
        <v>299999.99999977945</v>
      </c>
      <c r="E46" s="92" t="s">
        <v>1</v>
      </c>
      <c r="F46" s="80">
        <f>E9</f>
        <v>300000</v>
      </c>
    </row>
    <row r="47" spans="2:6" ht="12.75">
      <c r="B47" s="15"/>
      <c r="C47" s="15"/>
      <c r="D47" s="15"/>
      <c r="E47" s="15"/>
      <c r="F47" s="15"/>
    </row>
  </sheetData>
  <sheetProtection/>
  <printOptions/>
  <pageMargins left="0.787401575" right="0.787401575" top="0.984251969" bottom="0.984251969" header="0.4921259845" footer="0.492125984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I32"/>
  <sheetViews>
    <sheetView zoomScalePageLayoutView="0" workbookViewId="0" topLeftCell="A1">
      <selection activeCell="B11" sqref="B11"/>
    </sheetView>
  </sheetViews>
  <sheetFormatPr defaultColWidth="11.421875" defaultRowHeight="12.75"/>
  <cols>
    <col min="1" max="1" width="4.7109375" style="0" customWidth="1"/>
    <col min="2" max="2" width="19.00390625" style="0" customWidth="1"/>
    <col min="3" max="3" width="14.8515625" style="0" customWidth="1"/>
    <col min="4" max="4" width="14.28125" style="0" customWidth="1"/>
    <col min="5" max="5" width="13.8515625" style="0" customWidth="1"/>
    <col min="6" max="6" width="13.57421875" style="0" bestFit="1" customWidth="1"/>
  </cols>
  <sheetData>
    <row r="1" spans="1:8" ht="12.75" customHeight="1">
      <c r="A1" s="3"/>
      <c r="F1" s="3"/>
      <c r="G1" s="3"/>
      <c r="H1" s="3"/>
    </row>
    <row r="2" spans="1:8" ht="40.5" customHeight="1">
      <c r="A2" s="3"/>
      <c r="B2" s="94" t="s">
        <v>120</v>
      </c>
      <c r="C2" s="94"/>
      <c r="D2" s="94"/>
      <c r="E2" s="94"/>
      <c r="F2" s="94"/>
      <c r="G2" s="3"/>
      <c r="H2" s="3"/>
    </row>
    <row r="3" spans="1:8" ht="12.75">
      <c r="A3" s="3"/>
      <c r="B3" s="3"/>
      <c r="C3" s="3"/>
      <c r="D3" s="3"/>
      <c r="E3" s="3"/>
      <c r="F3" s="3"/>
      <c r="G3" s="3"/>
      <c r="H3" s="3"/>
    </row>
    <row r="4" spans="1:8" ht="12.75">
      <c r="A4" s="3"/>
      <c r="B4" s="54" t="s">
        <v>77</v>
      </c>
      <c r="C4" s="54"/>
      <c r="D4" s="54"/>
      <c r="E4" s="54"/>
      <c r="F4" s="54"/>
      <c r="G4" s="3"/>
      <c r="H4" s="3"/>
    </row>
    <row r="5" spans="1:8" ht="12.75">
      <c r="A5" s="3"/>
      <c r="B5" s="95"/>
      <c r="C5" s="95"/>
      <c r="D5" s="95"/>
      <c r="E5" s="95"/>
      <c r="F5" s="95"/>
      <c r="G5" s="3"/>
      <c r="H5" s="3"/>
    </row>
    <row r="6" spans="1:8" ht="18.75" customHeight="1">
      <c r="A6" s="3"/>
      <c r="B6" s="98"/>
      <c r="C6" s="98" t="s">
        <v>25</v>
      </c>
      <c r="D6" s="98" t="s">
        <v>26</v>
      </c>
      <c r="E6" s="98" t="s">
        <v>27</v>
      </c>
      <c r="F6" s="98" t="s">
        <v>75</v>
      </c>
      <c r="G6" s="3"/>
      <c r="H6" s="3"/>
    </row>
    <row r="7" spans="1:8" ht="12.75">
      <c r="A7" s="3"/>
      <c r="B7" s="96" t="s">
        <v>72</v>
      </c>
      <c r="C7" s="97">
        <v>2.5</v>
      </c>
      <c r="D7" s="97">
        <v>4</v>
      </c>
      <c r="E7" s="97">
        <v>2.2</v>
      </c>
      <c r="F7" s="96">
        <v>900</v>
      </c>
      <c r="G7" s="3"/>
      <c r="H7" s="3"/>
    </row>
    <row r="8" spans="1:8" ht="12.75">
      <c r="A8" s="3"/>
      <c r="B8" s="96" t="s">
        <v>73</v>
      </c>
      <c r="C8" s="97">
        <v>2.4</v>
      </c>
      <c r="D8" s="97">
        <v>4.2</v>
      </c>
      <c r="E8" s="97">
        <v>2</v>
      </c>
      <c r="F8" s="96">
        <v>600</v>
      </c>
      <c r="G8" s="3"/>
      <c r="H8" s="3"/>
    </row>
    <row r="9" spans="1:8" ht="18.75" customHeight="1">
      <c r="A9" s="3"/>
      <c r="B9" s="98" t="s">
        <v>76</v>
      </c>
      <c r="C9" s="98">
        <v>400</v>
      </c>
      <c r="D9" s="98">
        <v>500</v>
      </c>
      <c r="E9" s="98">
        <v>600</v>
      </c>
      <c r="F9" s="98">
        <v>1500</v>
      </c>
      <c r="G9" s="3"/>
      <c r="H9" s="3"/>
    </row>
    <row r="10" spans="1:9" ht="12.75">
      <c r="A10" s="3"/>
      <c r="B10" s="4"/>
      <c r="C10" s="4"/>
      <c r="D10" s="4"/>
      <c r="E10" s="4"/>
      <c r="F10" s="4"/>
      <c r="G10" s="4"/>
      <c r="H10" s="4"/>
      <c r="I10" s="6"/>
    </row>
    <row r="11" spans="1:9" ht="21" customHeight="1">
      <c r="A11" s="3"/>
      <c r="B11" s="102" t="s">
        <v>24</v>
      </c>
      <c r="C11" s="64"/>
      <c r="D11" s="4"/>
      <c r="E11" s="4"/>
      <c r="F11" s="4"/>
      <c r="G11" s="4"/>
      <c r="H11" s="4"/>
      <c r="I11" s="6"/>
    </row>
    <row r="12" spans="1:9" ht="12.75">
      <c r="A12" s="3"/>
      <c r="B12" s="99"/>
      <c r="C12" s="4"/>
      <c r="D12" s="4"/>
      <c r="E12" s="4"/>
      <c r="F12" s="4"/>
      <c r="G12" s="4"/>
      <c r="H12" s="4"/>
      <c r="I12" s="6"/>
    </row>
    <row r="13" spans="1:9" ht="18.75" customHeight="1">
      <c r="A13" s="3"/>
      <c r="B13" s="111" t="s">
        <v>24</v>
      </c>
      <c r="C13" s="111" t="s">
        <v>25</v>
      </c>
      <c r="D13" s="111" t="s">
        <v>26</v>
      </c>
      <c r="E13" s="112" t="s">
        <v>27</v>
      </c>
      <c r="F13" s="17"/>
      <c r="I13" s="6"/>
    </row>
    <row r="14" spans="1:9" ht="12.75">
      <c r="A14" s="3"/>
      <c r="B14" s="113" t="s">
        <v>72</v>
      </c>
      <c r="C14" s="114">
        <v>400.00000000092757</v>
      </c>
      <c r="D14" s="114">
        <v>500.00000000116063</v>
      </c>
      <c r="E14" s="114">
        <v>2.6147972675971687E-12</v>
      </c>
      <c r="F14" s="17"/>
      <c r="I14" s="6"/>
    </row>
    <row r="15" spans="1:9" ht="12.75">
      <c r="A15" s="3"/>
      <c r="B15" s="113" t="s">
        <v>73</v>
      </c>
      <c r="C15" s="114">
        <v>0</v>
      </c>
      <c r="D15" s="114">
        <v>0</v>
      </c>
      <c r="E15" s="114">
        <v>600.0000000013912</v>
      </c>
      <c r="F15" s="17"/>
      <c r="I15" s="6"/>
    </row>
    <row r="16" spans="1:9" ht="12.75">
      <c r="A16" s="3"/>
      <c r="B16" s="4"/>
      <c r="C16" s="4"/>
      <c r="D16" s="4"/>
      <c r="E16" s="4"/>
      <c r="F16" s="4"/>
      <c r="G16" s="4"/>
      <c r="H16" s="4"/>
      <c r="I16" s="6"/>
    </row>
    <row r="17" spans="1:9" ht="21.75" customHeight="1">
      <c r="A17" s="3"/>
      <c r="B17" s="116" t="s">
        <v>28</v>
      </c>
      <c r="C17" s="116"/>
      <c r="D17" s="4"/>
      <c r="E17" s="4"/>
      <c r="F17" s="4"/>
      <c r="G17" s="4"/>
      <c r="H17" s="4"/>
      <c r="I17" s="6"/>
    </row>
    <row r="18" spans="1:8" ht="12.75">
      <c r="A18" s="3"/>
      <c r="B18" s="17"/>
      <c r="C18" s="17"/>
      <c r="D18" s="17"/>
      <c r="E18" s="17"/>
      <c r="F18" s="17"/>
      <c r="G18" s="3"/>
      <c r="H18" s="3"/>
    </row>
    <row r="19" spans="1:8" ht="12.75">
      <c r="A19" s="3"/>
      <c r="B19" s="106" t="s">
        <v>70</v>
      </c>
      <c r="C19" s="107">
        <f>SUMPRODUCT(C7:E8,C14:E15)</f>
        <v>4200.00000000975</v>
      </c>
      <c r="D19" s="17"/>
      <c r="E19" s="17"/>
      <c r="F19" s="17"/>
      <c r="G19" s="3"/>
      <c r="H19" s="3"/>
    </row>
    <row r="20" spans="1:8" ht="12.75">
      <c r="A20" s="3"/>
      <c r="B20" s="3"/>
      <c r="C20" s="3"/>
      <c r="D20" s="3"/>
      <c r="E20" s="3"/>
      <c r="F20" s="3"/>
      <c r="G20" s="3"/>
      <c r="H20" s="3"/>
    </row>
    <row r="21" spans="1:8" ht="19.5" customHeight="1">
      <c r="A21" s="3"/>
      <c r="B21" s="116" t="s">
        <v>9</v>
      </c>
      <c r="C21" s="116"/>
      <c r="D21" s="95"/>
      <c r="E21" s="95"/>
      <c r="F21" s="3"/>
      <c r="G21" s="3"/>
      <c r="H21" s="3"/>
    </row>
    <row r="22" spans="1:8" ht="12.75">
      <c r="A22" s="3"/>
      <c r="B22" s="17"/>
      <c r="C22" s="17"/>
      <c r="D22" s="17"/>
      <c r="E22" s="3"/>
      <c r="F22" s="3"/>
      <c r="G22" s="3"/>
      <c r="H22" s="3"/>
    </row>
    <row r="23" spans="1:8" ht="27" customHeight="1">
      <c r="A23" s="3"/>
      <c r="B23" s="104" t="s">
        <v>78</v>
      </c>
      <c r="C23" s="105"/>
      <c r="D23" s="105"/>
      <c r="E23" s="105"/>
      <c r="F23" s="3"/>
      <c r="G23" s="3"/>
      <c r="H23" s="3"/>
    </row>
    <row r="24" spans="1:8" ht="12.75">
      <c r="A24" s="3"/>
      <c r="B24" s="109" t="s">
        <v>79</v>
      </c>
      <c r="C24" s="110">
        <f>SUM(C14:E14)</f>
        <v>900.0000000020908</v>
      </c>
      <c r="D24" s="110" t="s">
        <v>1</v>
      </c>
      <c r="E24" s="110">
        <f>F7</f>
        <v>900</v>
      </c>
      <c r="F24" s="3"/>
      <c r="G24" s="3"/>
      <c r="H24" s="3"/>
    </row>
    <row r="25" spans="1:8" ht="12.75">
      <c r="A25" s="3"/>
      <c r="B25" s="109" t="s">
        <v>80</v>
      </c>
      <c r="C25" s="110">
        <f>SUM(C15:E15)</f>
        <v>600.0000000013912</v>
      </c>
      <c r="D25" s="110" t="s">
        <v>1</v>
      </c>
      <c r="E25" s="110">
        <f>F8</f>
        <v>600</v>
      </c>
      <c r="F25" s="3"/>
      <c r="G25" s="3"/>
      <c r="H25" s="3"/>
    </row>
    <row r="26" spans="1:6" ht="12.75">
      <c r="A26" s="17"/>
      <c r="B26" s="17"/>
      <c r="C26" s="17"/>
      <c r="D26" s="17"/>
      <c r="E26" s="17"/>
      <c r="F26" s="17"/>
    </row>
    <row r="27" spans="1:6" ht="12.75">
      <c r="A27" s="17"/>
      <c r="B27" s="17"/>
      <c r="C27" s="17"/>
      <c r="D27" s="17"/>
      <c r="E27" s="17"/>
      <c r="F27" s="17"/>
    </row>
    <row r="28" spans="1:6" ht="25.5">
      <c r="A28" s="17"/>
      <c r="B28" s="104" t="s">
        <v>84</v>
      </c>
      <c r="C28" s="103"/>
      <c r="D28" s="103"/>
      <c r="E28" s="103"/>
      <c r="F28" s="17"/>
    </row>
    <row r="29" spans="1:6" ht="17.25" customHeight="1">
      <c r="A29" s="17"/>
      <c r="B29" s="108"/>
      <c r="C29" s="100" t="s">
        <v>81</v>
      </c>
      <c r="D29" s="100" t="s">
        <v>82</v>
      </c>
      <c r="E29" s="100" t="s">
        <v>83</v>
      </c>
      <c r="F29" s="17"/>
    </row>
    <row r="30" spans="1:6" ht="12.75">
      <c r="A30" s="17"/>
      <c r="B30" s="109" t="s">
        <v>121</v>
      </c>
      <c r="C30" s="110">
        <f>SUM(C14:C15)</f>
        <v>400.00000000092757</v>
      </c>
      <c r="D30" s="110">
        <f>SUM(D14:D15)</f>
        <v>500.00000000116063</v>
      </c>
      <c r="E30" s="110">
        <f>SUM(E14:E15)</f>
        <v>600.0000000013938</v>
      </c>
      <c r="F30" s="17"/>
    </row>
    <row r="31" spans="1:6" ht="12.75">
      <c r="A31" s="17"/>
      <c r="B31" s="109"/>
      <c r="C31" s="110" t="s">
        <v>12</v>
      </c>
      <c r="D31" s="110" t="s">
        <v>12</v>
      </c>
      <c r="E31" s="110" t="s">
        <v>12</v>
      </c>
      <c r="F31" s="17"/>
    </row>
    <row r="32" spans="1:6" ht="12.75">
      <c r="A32" s="17"/>
      <c r="B32" s="109" t="s">
        <v>122</v>
      </c>
      <c r="C32" s="110">
        <f>C9</f>
        <v>400</v>
      </c>
      <c r="D32" s="110">
        <f>D9</f>
        <v>500</v>
      </c>
      <c r="E32" s="110">
        <f>E9</f>
        <v>600</v>
      </c>
      <c r="F32" s="17"/>
    </row>
  </sheetData>
  <sheetProtection/>
  <printOptions/>
  <pageMargins left="0.787401575" right="0.787401575" top="0.984251969" bottom="0.984251969" header="0.4921259845" footer="0.492125984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2:I40"/>
  <sheetViews>
    <sheetView zoomScalePageLayoutView="0" workbookViewId="0" topLeftCell="A1">
      <selection activeCell="B21" sqref="B21"/>
    </sheetView>
  </sheetViews>
  <sheetFormatPr defaultColWidth="11.421875" defaultRowHeight="12.75"/>
  <cols>
    <col min="4" max="4" width="12.7109375" style="0" bestFit="1" customWidth="1"/>
    <col min="5" max="5" width="13.57421875" style="0" customWidth="1"/>
  </cols>
  <sheetData>
    <row r="2" spans="2:9" ht="39" customHeight="1">
      <c r="B2" s="94" t="s">
        <v>74</v>
      </c>
      <c r="C2" s="93"/>
      <c r="D2" s="93"/>
      <c r="E2" s="93"/>
      <c r="F2" s="93"/>
      <c r="G2" s="93"/>
      <c r="H2" s="93"/>
      <c r="I2" s="93"/>
    </row>
    <row r="3" spans="1:7" ht="12.75">
      <c r="A3" s="17"/>
      <c r="B3" s="17"/>
      <c r="C3" s="17"/>
      <c r="D3" s="17"/>
      <c r="E3" s="17"/>
      <c r="F3" s="17"/>
      <c r="G3" s="17"/>
    </row>
    <row r="4" spans="1:7" ht="29.25" customHeight="1">
      <c r="A4" s="17"/>
      <c r="B4" s="56" t="s">
        <v>41</v>
      </c>
      <c r="C4" s="56" t="s">
        <v>54</v>
      </c>
      <c r="D4" s="56" t="s">
        <v>55</v>
      </c>
      <c r="E4" s="17"/>
      <c r="F4" s="101" t="s">
        <v>24</v>
      </c>
      <c r="G4" s="17"/>
    </row>
    <row r="5" spans="1:7" ht="12.75" customHeight="1">
      <c r="A5" s="17"/>
      <c r="B5" s="96"/>
      <c r="C5" s="96"/>
      <c r="D5" s="96"/>
      <c r="E5" s="17"/>
      <c r="F5" s="113"/>
      <c r="G5" s="17"/>
    </row>
    <row r="6" spans="1:7" ht="12.75">
      <c r="A6" s="17"/>
      <c r="B6" s="96" t="s">
        <v>49</v>
      </c>
      <c r="C6" s="97">
        <v>76</v>
      </c>
      <c r="D6" s="96">
        <v>12</v>
      </c>
      <c r="E6" s="17"/>
      <c r="F6" s="113">
        <v>12.000000000018645</v>
      </c>
      <c r="G6" s="17"/>
    </row>
    <row r="7" spans="1:7" ht="12.75">
      <c r="A7" s="17"/>
      <c r="B7" s="96" t="s">
        <v>50</v>
      </c>
      <c r="C7" s="97">
        <v>72</v>
      </c>
      <c r="D7" s="96">
        <v>12</v>
      </c>
      <c r="E7" s="17"/>
      <c r="F7" s="113">
        <v>0</v>
      </c>
      <c r="G7" s="17"/>
    </row>
    <row r="8" spans="1:7" ht="12.75">
      <c r="A8" s="17"/>
      <c r="B8" s="96" t="s">
        <v>51</v>
      </c>
      <c r="C8" s="97">
        <v>68</v>
      </c>
      <c r="D8" s="96">
        <v>18</v>
      </c>
      <c r="E8" s="17"/>
      <c r="F8" s="113">
        <v>6.0000000000139835</v>
      </c>
      <c r="G8" s="17"/>
    </row>
    <row r="9" spans="1:7" ht="12.75">
      <c r="A9" s="17"/>
      <c r="B9" s="96" t="s">
        <v>52</v>
      </c>
      <c r="C9" s="97">
        <v>64</v>
      </c>
      <c r="D9" s="96">
        <v>19</v>
      </c>
      <c r="E9" s="17"/>
      <c r="F9" s="113">
        <v>1.0000000000023306</v>
      </c>
      <c r="G9" s="17"/>
    </row>
    <row r="10" spans="1:7" ht="12.75">
      <c r="A10" s="17"/>
      <c r="B10" s="115" t="s">
        <v>53</v>
      </c>
      <c r="C10" s="97">
        <v>60</v>
      </c>
      <c r="D10" s="96">
        <v>22</v>
      </c>
      <c r="E10" s="17"/>
      <c r="F10" s="113">
        <v>19.00000000003496</v>
      </c>
      <c r="G10" s="17"/>
    </row>
    <row r="11" spans="1:7" ht="12.75">
      <c r="A11" s="17"/>
      <c r="B11" s="96" t="s">
        <v>42</v>
      </c>
      <c r="C11" s="97">
        <v>60</v>
      </c>
      <c r="D11" s="96">
        <v>23</v>
      </c>
      <c r="E11" s="17"/>
      <c r="F11" s="113">
        <v>0</v>
      </c>
      <c r="G11" s="17"/>
    </row>
    <row r="12" spans="1:7" ht="12.75">
      <c r="A12" s="17"/>
      <c r="B12" s="96" t="s">
        <v>43</v>
      </c>
      <c r="C12" s="97">
        <v>62</v>
      </c>
      <c r="D12" s="96">
        <v>22</v>
      </c>
      <c r="E12" s="17"/>
      <c r="F12" s="113">
        <v>2.000000000004661</v>
      </c>
      <c r="G12" s="17"/>
    </row>
    <row r="13" spans="1:7" ht="12.75">
      <c r="A13" s="17"/>
      <c r="B13" s="96" t="s">
        <v>44</v>
      </c>
      <c r="C13" s="97">
        <v>64</v>
      </c>
      <c r="D13" s="96">
        <v>21</v>
      </c>
      <c r="E13" s="17"/>
      <c r="F13" s="113">
        <v>2.000000000004661</v>
      </c>
      <c r="G13" s="17"/>
    </row>
    <row r="14" spans="1:7" ht="12.75">
      <c r="A14" s="17"/>
      <c r="B14" s="96" t="s">
        <v>45</v>
      </c>
      <c r="C14" s="97">
        <v>66</v>
      </c>
      <c r="D14" s="96">
        <v>18</v>
      </c>
      <c r="E14" s="17"/>
      <c r="F14" s="113">
        <v>14.000000000023306</v>
      </c>
      <c r="G14" s="17"/>
    </row>
    <row r="15" spans="1:7" ht="12.75">
      <c r="A15" s="17"/>
      <c r="B15" s="96" t="s">
        <v>46</v>
      </c>
      <c r="C15" s="97">
        <v>70</v>
      </c>
      <c r="D15" s="96">
        <v>18</v>
      </c>
      <c r="E15" s="17"/>
      <c r="F15" s="113">
        <v>0</v>
      </c>
      <c r="G15" s="17"/>
    </row>
    <row r="16" spans="1:7" ht="12.75">
      <c r="A16" s="17"/>
      <c r="B16" s="96" t="s">
        <v>47</v>
      </c>
      <c r="C16" s="97">
        <v>72</v>
      </c>
      <c r="D16" s="96">
        <v>16</v>
      </c>
      <c r="E16" s="17"/>
      <c r="F16" s="113">
        <v>0</v>
      </c>
      <c r="G16" s="17"/>
    </row>
    <row r="17" spans="1:7" ht="12.75">
      <c r="A17" s="17"/>
      <c r="B17" s="96" t="s">
        <v>48</v>
      </c>
      <c r="C17" s="97">
        <v>74</v>
      </c>
      <c r="D17" s="96">
        <v>14</v>
      </c>
      <c r="E17" s="17"/>
      <c r="F17" s="113">
        <v>0</v>
      </c>
      <c r="G17" s="17"/>
    </row>
    <row r="18" spans="1:7" ht="12.75">
      <c r="A18" s="17"/>
      <c r="B18" s="96"/>
      <c r="C18" s="97"/>
      <c r="D18" s="96"/>
      <c r="E18" s="17"/>
      <c r="F18" s="113"/>
      <c r="G18" s="17"/>
    </row>
    <row r="19" spans="1:7" ht="12.75">
      <c r="A19" s="17"/>
      <c r="B19" s="117"/>
      <c r="C19" s="117"/>
      <c r="D19" s="117"/>
      <c r="E19" s="17"/>
      <c r="F19" s="118"/>
      <c r="G19" s="17"/>
    </row>
    <row r="20" spans="1:7" ht="12.75">
      <c r="A20" s="17"/>
      <c r="B20" s="17"/>
      <c r="C20" s="17"/>
      <c r="D20" s="17"/>
      <c r="E20" s="17"/>
      <c r="F20" s="17"/>
      <c r="G20" s="17"/>
    </row>
    <row r="21" spans="1:7" ht="24.75" customHeight="1">
      <c r="A21" s="17"/>
      <c r="B21" s="116" t="s">
        <v>28</v>
      </c>
      <c r="C21" s="116"/>
      <c r="D21" s="116"/>
      <c r="E21" s="119"/>
      <c r="F21" s="17"/>
      <c r="G21" s="17"/>
    </row>
    <row r="22" spans="1:9" ht="12.75">
      <c r="A22" s="17"/>
      <c r="B22" s="17"/>
      <c r="C22" s="17"/>
      <c r="D22" s="17"/>
      <c r="E22" s="17"/>
      <c r="F22" s="17"/>
      <c r="G22" s="17"/>
      <c r="I22" s="124"/>
    </row>
    <row r="23" spans="1:7" ht="12.75">
      <c r="A23" s="17"/>
      <c r="B23" s="109"/>
      <c r="C23" s="106" t="s">
        <v>56</v>
      </c>
      <c r="D23" s="107">
        <f>SUMPRODUCT(C6:C17,F6:F17)</f>
        <v>3700.0000000067403</v>
      </c>
      <c r="E23" s="17"/>
      <c r="F23" s="17"/>
      <c r="G23" s="17"/>
    </row>
    <row r="24" spans="1:7" ht="12.75">
      <c r="A24" s="17"/>
      <c r="B24" s="17"/>
      <c r="C24" s="17"/>
      <c r="D24" s="17"/>
      <c r="E24" s="17"/>
      <c r="F24" s="17"/>
      <c r="G24" s="17"/>
    </row>
    <row r="25" spans="1:7" ht="23.25" customHeight="1">
      <c r="A25" s="17"/>
      <c r="B25" s="116" t="s">
        <v>9</v>
      </c>
      <c r="C25" s="120"/>
      <c r="D25" s="120"/>
      <c r="E25" s="119"/>
      <c r="F25" s="17"/>
      <c r="G25" s="17"/>
    </row>
    <row r="26" spans="1:7" ht="12.75">
      <c r="A26" s="17"/>
      <c r="B26" s="17"/>
      <c r="C26" s="17"/>
      <c r="D26" s="17"/>
      <c r="E26" s="17"/>
      <c r="F26" s="17"/>
      <c r="G26" s="17"/>
    </row>
    <row r="27" spans="1:7" ht="31.5" customHeight="1">
      <c r="A27" s="17"/>
      <c r="B27" s="122" t="s">
        <v>41</v>
      </c>
      <c r="C27" s="122" t="s">
        <v>123</v>
      </c>
      <c r="D27" s="122"/>
      <c r="E27" s="122" t="s">
        <v>124</v>
      </c>
      <c r="F27" s="17"/>
      <c r="G27" s="17"/>
    </row>
    <row r="28" spans="1:7" ht="12.75" customHeight="1">
      <c r="A28" s="17"/>
      <c r="B28" s="123"/>
      <c r="C28" s="123"/>
      <c r="D28" s="123"/>
      <c r="E28" s="123"/>
      <c r="F28" s="17"/>
      <c r="G28" s="17"/>
    </row>
    <row r="29" spans="1:7" ht="12.75">
      <c r="A29" s="17"/>
      <c r="B29" s="110" t="s">
        <v>49</v>
      </c>
      <c r="C29" s="110">
        <f>SUM(F15:F17,F6)</f>
        <v>12.000000000018645</v>
      </c>
      <c r="D29" s="110" t="s">
        <v>57</v>
      </c>
      <c r="E29" s="110">
        <f aca="true" t="shared" si="0" ref="E29:E40">D6</f>
        <v>12</v>
      </c>
      <c r="F29" s="17"/>
      <c r="G29" s="17"/>
    </row>
    <row r="30" spans="1:7" ht="12.75">
      <c r="A30" s="17"/>
      <c r="B30" s="110" t="s">
        <v>50</v>
      </c>
      <c r="C30" s="110">
        <f>SUM(F16:F17,F6:F7)</f>
        <v>12.000000000018645</v>
      </c>
      <c r="D30" s="110" t="s">
        <v>57</v>
      </c>
      <c r="E30" s="110">
        <f t="shared" si="0"/>
        <v>12</v>
      </c>
      <c r="F30" s="17"/>
      <c r="G30" s="17"/>
    </row>
    <row r="31" spans="1:7" ht="12.75">
      <c r="A31" s="17"/>
      <c r="B31" s="110" t="s">
        <v>51</v>
      </c>
      <c r="C31" s="110">
        <f>SUM(F17,F6:F8)</f>
        <v>18.000000000032628</v>
      </c>
      <c r="D31" s="110" t="s">
        <v>57</v>
      </c>
      <c r="E31" s="110">
        <f t="shared" si="0"/>
        <v>18</v>
      </c>
      <c r="F31" s="17"/>
      <c r="G31" s="17"/>
    </row>
    <row r="32" spans="1:7" ht="12.75">
      <c r="A32" s="17"/>
      <c r="B32" s="110" t="s">
        <v>52</v>
      </c>
      <c r="C32" s="110">
        <f aca="true" t="shared" si="1" ref="C32:C40">SUM(F6:F9)</f>
        <v>19.00000000003496</v>
      </c>
      <c r="D32" s="110" t="s">
        <v>57</v>
      </c>
      <c r="E32" s="110">
        <f t="shared" si="0"/>
        <v>19</v>
      </c>
      <c r="F32" s="17"/>
      <c r="G32" s="17"/>
    </row>
    <row r="33" spans="1:7" ht="12.75">
      <c r="A33" s="17"/>
      <c r="B33" s="121" t="s">
        <v>53</v>
      </c>
      <c r="C33" s="110">
        <f t="shared" si="1"/>
        <v>26.000000000051273</v>
      </c>
      <c r="D33" s="110" t="s">
        <v>57</v>
      </c>
      <c r="E33" s="110">
        <f t="shared" si="0"/>
        <v>22</v>
      </c>
      <c r="F33" s="17"/>
      <c r="G33" s="17"/>
    </row>
    <row r="34" spans="1:7" ht="12.75">
      <c r="A34" s="17"/>
      <c r="B34" s="110" t="s">
        <v>42</v>
      </c>
      <c r="C34" s="110">
        <f t="shared" si="1"/>
        <v>26.000000000051273</v>
      </c>
      <c r="D34" s="110" t="s">
        <v>57</v>
      </c>
      <c r="E34" s="110">
        <f t="shared" si="0"/>
        <v>23</v>
      </c>
      <c r="F34" s="17"/>
      <c r="G34" s="17"/>
    </row>
    <row r="35" spans="1:7" ht="12.75">
      <c r="A35" s="17"/>
      <c r="B35" s="110" t="s">
        <v>43</v>
      </c>
      <c r="C35" s="110">
        <f t="shared" si="1"/>
        <v>22.00000000004195</v>
      </c>
      <c r="D35" s="110" t="s">
        <v>57</v>
      </c>
      <c r="E35" s="110">
        <f t="shared" si="0"/>
        <v>22</v>
      </c>
      <c r="F35" s="17"/>
      <c r="G35" s="17"/>
    </row>
    <row r="36" spans="1:7" ht="12.75">
      <c r="A36" s="17"/>
      <c r="B36" s="110" t="s">
        <v>44</v>
      </c>
      <c r="C36" s="110">
        <f t="shared" si="1"/>
        <v>23.00000000004428</v>
      </c>
      <c r="D36" s="110" t="s">
        <v>57</v>
      </c>
      <c r="E36" s="110">
        <f t="shared" si="0"/>
        <v>21</v>
      </c>
      <c r="F36" s="17"/>
      <c r="G36" s="17"/>
    </row>
    <row r="37" spans="1:7" ht="12.75">
      <c r="A37" s="17"/>
      <c r="B37" s="110" t="s">
        <v>45</v>
      </c>
      <c r="C37" s="110">
        <f t="shared" si="1"/>
        <v>18.000000000032628</v>
      </c>
      <c r="D37" s="110" t="s">
        <v>57</v>
      </c>
      <c r="E37" s="110">
        <f t="shared" si="0"/>
        <v>18</v>
      </c>
      <c r="F37" s="17"/>
      <c r="G37" s="17"/>
    </row>
    <row r="38" spans="1:7" ht="12.75">
      <c r="A38" s="17"/>
      <c r="B38" s="110" t="s">
        <v>46</v>
      </c>
      <c r="C38" s="110">
        <f t="shared" si="1"/>
        <v>18.000000000032628</v>
      </c>
      <c r="D38" s="110" t="s">
        <v>57</v>
      </c>
      <c r="E38" s="110">
        <f t="shared" si="0"/>
        <v>18</v>
      </c>
      <c r="F38" s="17"/>
      <c r="G38" s="17"/>
    </row>
    <row r="39" spans="1:7" ht="12.75">
      <c r="A39" s="17"/>
      <c r="B39" s="110" t="s">
        <v>47</v>
      </c>
      <c r="C39" s="110">
        <f t="shared" si="1"/>
        <v>16.000000000027967</v>
      </c>
      <c r="D39" s="110" t="s">
        <v>57</v>
      </c>
      <c r="E39" s="110">
        <f t="shared" si="0"/>
        <v>16</v>
      </c>
      <c r="F39" s="17"/>
      <c r="G39" s="17"/>
    </row>
    <row r="40" spans="1:7" ht="12.75">
      <c r="A40" s="17"/>
      <c r="B40" s="110" t="s">
        <v>48</v>
      </c>
      <c r="C40" s="110">
        <f t="shared" si="1"/>
        <v>14.000000000023306</v>
      </c>
      <c r="D40" s="110" t="s">
        <v>57</v>
      </c>
      <c r="E40" s="110">
        <f t="shared" si="0"/>
        <v>14</v>
      </c>
      <c r="F40" s="17"/>
      <c r="G40" s="17"/>
    </row>
  </sheetData>
  <sheetProtection/>
  <printOptions/>
  <pageMargins left="0.787401575" right="0.787401575" top="0.984251969" bottom="0.984251969" header="0.4921259845" footer="0.492125984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2:L39"/>
  <sheetViews>
    <sheetView zoomScalePageLayoutView="0" workbookViewId="0" topLeftCell="A1">
      <selection activeCell="C16" sqref="C16"/>
    </sheetView>
  </sheetViews>
  <sheetFormatPr defaultColWidth="11.421875" defaultRowHeight="12.75"/>
  <sheetData>
    <row r="2" spans="2:9" ht="39" customHeight="1">
      <c r="B2" s="94" t="s">
        <v>138</v>
      </c>
      <c r="C2" s="94"/>
      <c r="D2" s="94"/>
      <c r="E2" s="94"/>
      <c r="F2" s="94"/>
      <c r="G2" s="94"/>
      <c r="H2" s="94"/>
      <c r="I2" s="94"/>
    </row>
    <row r="3" spans="2:6" ht="12.75" customHeight="1">
      <c r="B3" s="125"/>
      <c r="C3" s="125"/>
      <c r="D3" s="125"/>
      <c r="E3" s="125"/>
      <c r="F3" s="125"/>
    </row>
    <row r="4" spans="2:4" ht="24.75" customHeight="1">
      <c r="B4" s="98" t="s">
        <v>58</v>
      </c>
      <c r="C4" s="98" t="s">
        <v>59</v>
      </c>
      <c r="D4" s="98" t="s">
        <v>60</v>
      </c>
    </row>
    <row r="5" spans="2:4" ht="12.75">
      <c r="B5" s="96">
        <v>1</v>
      </c>
      <c r="C5" s="136">
        <v>25</v>
      </c>
      <c r="D5" s="96">
        <v>150</v>
      </c>
    </row>
    <row r="6" spans="2:4" ht="12.75">
      <c r="B6" s="96">
        <v>2</v>
      </c>
      <c r="C6" s="136">
        <v>30</v>
      </c>
      <c r="D6" s="96">
        <v>175</v>
      </c>
    </row>
    <row r="7" spans="2:4" ht="12.75">
      <c r="B7" s="96">
        <v>3</v>
      </c>
      <c r="C7" s="136">
        <v>42</v>
      </c>
      <c r="D7" s="96">
        <v>80</v>
      </c>
    </row>
    <row r="8" spans="2:4" ht="12.75">
      <c r="B8" s="96">
        <v>4</v>
      </c>
      <c r="C8" s="136">
        <v>55</v>
      </c>
      <c r="D8" s="96">
        <v>75</v>
      </c>
    </row>
    <row r="11" spans="2:12" ht="12.75">
      <c r="B11" s="98" t="s">
        <v>61</v>
      </c>
      <c r="C11" s="98" t="s">
        <v>25</v>
      </c>
      <c r="D11" s="98" t="s">
        <v>26</v>
      </c>
      <c r="E11" s="98" t="s">
        <v>27</v>
      </c>
      <c r="F11" s="98" t="s">
        <v>62</v>
      </c>
      <c r="G11" s="98" t="s">
        <v>63</v>
      </c>
      <c r="H11" s="98" t="s">
        <v>64</v>
      </c>
      <c r="I11" s="98" t="s">
        <v>65</v>
      </c>
      <c r="J11" s="98" t="s">
        <v>66</v>
      </c>
      <c r="K11" s="98" t="s">
        <v>67</v>
      </c>
      <c r="L11" s="98" t="s">
        <v>68</v>
      </c>
    </row>
    <row r="12" spans="2:12" ht="12.75">
      <c r="B12" s="96">
        <v>25</v>
      </c>
      <c r="C12" s="96">
        <v>4</v>
      </c>
      <c r="D12" s="96">
        <v>2</v>
      </c>
      <c r="E12" s="96">
        <v>2</v>
      </c>
      <c r="F12" s="96">
        <v>1</v>
      </c>
      <c r="G12" s="96">
        <v>1</v>
      </c>
      <c r="H12" s="96">
        <v>1</v>
      </c>
      <c r="I12" s="96">
        <v>0</v>
      </c>
      <c r="J12" s="96">
        <v>0</v>
      </c>
      <c r="K12" s="96">
        <v>0</v>
      </c>
      <c r="L12" s="96">
        <v>0</v>
      </c>
    </row>
    <row r="13" spans="2:12" ht="12.75">
      <c r="B13" s="96">
        <v>30</v>
      </c>
      <c r="C13" s="96">
        <v>0</v>
      </c>
      <c r="D13" s="96">
        <v>1</v>
      </c>
      <c r="E13" s="96">
        <v>0</v>
      </c>
      <c r="F13" s="96">
        <v>2</v>
      </c>
      <c r="G13" s="96">
        <v>1</v>
      </c>
      <c r="H13" s="96">
        <v>0</v>
      </c>
      <c r="I13" s="96">
        <v>3</v>
      </c>
      <c r="J13" s="96">
        <v>1</v>
      </c>
      <c r="K13" s="96">
        <v>0</v>
      </c>
      <c r="L13" s="96">
        <v>0</v>
      </c>
    </row>
    <row r="14" spans="2:12" ht="12.75">
      <c r="B14" s="96">
        <v>42</v>
      </c>
      <c r="C14" s="96">
        <v>0</v>
      </c>
      <c r="D14" s="96">
        <v>0</v>
      </c>
      <c r="E14" s="96">
        <v>1</v>
      </c>
      <c r="F14" s="96">
        <v>0</v>
      </c>
      <c r="G14" s="96">
        <v>1</v>
      </c>
      <c r="H14" s="96">
        <v>0</v>
      </c>
      <c r="I14" s="96">
        <v>0</v>
      </c>
      <c r="J14" s="96">
        <v>0</v>
      </c>
      <c r="K14" s="96">
        <v>2</v>
      </c>
      <c r="L14" s="96">
        <v>1</v>
      </c>
    </row>
    <row r="15" spans="2:12" ht="12.75">
      <c r="B15" s="96">
        <v>55</v>
      </c>
      <c r="C15" s="96">
        <v>0</v>
      </c>
      <c r="D15" s="96">
        <v>0</v>
      </c>
      <c r="E15" s="96">
        <v>0</v>
      </c>
      <c r="F15" s="96">
        <v>0</v>
      </c>
      <c r="G15" s="96">
        <v>0</v>
      </c>
      <c r="H15" s="96">
        <v>1</v>
      </c>
      <c r="I15" s="96">
        <v>0</v>
      </c>
      <c r="J15" s="96">
        <v>1</v>
      </c>
      <c r="K15" s="96">
        <v>0</v>
      </c>
      <c r="L15" s="96">
        <v>1</v>
      </c>
    </row>
    <row r="16" spans="1:12" ht="12.75">
      <c r="A16" s="126"/>
      <c r="B16" s="98" t="s">
        <v>69</v>
      </c>
      <c r="C16" s="98">
        <f aca="true" t="shared" si="0" ref="C16:L16">100-SUMPRODUCT($B$12:$B$15,C12:C15)</f>
        <v>0</v>
      </c>
      <c r="D16" s="98">
        <f t="shared" si="0"/>
        <v>20</v>
      </c>
      <c r="E16" s="98">
        <f t="shared" si="0"/>
        <v>8</v>
      </c>
      <c r="F16" s="98">
        <f t="shared" si="0"/>
        <v>15</v>
      </c>
      <c r="G16" s="98">
        <f t="shared" si="0"/>
        <v>3</v>
      </c>
      <c r="H16" s="98">
        <f t="shared" si="0"/>
        <v>20</v>
      </c>
      <c r="I16" s="98">
        <f t="shared" si="0"/>
        <v>10</v>
      </c>
      <c r="J16" s="98">
        <f t="shared" si="0"/>
        <v>15</v>
      </c>
      <c r="K16" s="98">
        <f t="shared" si="0"/>
        <v>16</v>
      </c>
      <c r="L16" s="98">
        <f t="shared" si="0"/>
        <v>3</v>
      </c>
    </row>
    <row r="18" spans="2:12" ht="27.75" customHeight="1">
      <c r="B18" s="102" t="s">
        <v>24</v>
      </c>
      <c r="C18" s="102"/>
      <c r="D18" s="17"/>
      <c r="E18" s="17"/>
      <c r="F18" s="17"/>
      <c r="G18" s="17"/>
      <c r="H18" s="17"/>
      <c r="I18" s="17"/>
      <c r="J18" s="17"/>
      <c r="K18" s="17"/>
      <c r="L18" s="17"/>
    </row>
    <row r="19" spans="2:12" ht="12.75">
      <c r="B19" s="17"/>
      <c r="C19" s="17"/>
      <c r="D19" s="17"/>
      <c r="E19" s="17"/>
      <c r="F19" s="17"/>
      <c r="G19" s="17"/>
      <c r="H19" s="17"/>
      <c r="I19" s="17"/>
      <c r="J19" s="17"/>
      <c r="K19" s="17"/>
      <c r="L19" s="17"/>
    </row>
    <row r="20" spans="2:12" ht="14.25">
      <c r="B20" s="18"/>
      <c r="C20" s="113" t="s">
        <v>125</v>
      </c>
      <c r="D20" s="113" t="s">
        <v>126</v>
      </c>
      <c r="E20" s="113" t="s">
        <v>127</v>
      </c>
      <c r="F20" s="113" t="s">
        <v>128</v>
      </c>
      <c r="G20" s="113" t="s">
        <v>129</v>
      </c>
      <c r="H20" s="113" t="s">
        <v>130</v>
      </c>
      <c r="I20" s="113" t="s">
        <v>131</v>
      </c>
      <c r="J20" s="113" t="s">
        <v>132</v>
      </c>
      <c r="K20" s="113" t="s">
        <v>133</v>
      </c>
      <c r="L20" s="113" t="s">
        <v>134</v>
      </c>
    </row>
    <row r="21" spans="2:12" ht="12.75">
      <c r="B21" s="134"/>
      <c r="C21" s="134">
        <v>36.000000000000114</v>
      </c>
      <c r="D21" s="134">
        <v>0</v>
      </c>
      <c r="E21" s="134">
        <v>0</v>
      </c>
      <c r="F21" s="134">
        <v>0.9999999999659934</v>
      </c>
      <c r="G21" s="134">
        <v>5</v>
      </c>
      <c r="H21" s="134">
        <v>0</v>
      </c>
      <c r="I21" s="134">
        <v>56</v>
      </c>
      <c r="J21" s="134">
        <v>0</v>
      </c>
      <c r="K21" s="134">
        <v>0</v>
      </c>
      <c r="L21" s="134">
        <v>75</v>
      </c>
    </row>
    <row r="22" spans="2:12" ht="12.75">
      <c r="B22" s="17"/>
      <c r="C22" s="17"/>
      <c r="D22" s="17"/>
      <c r="E22" s="17"/>
      <c r="F22" s="17"/>
      <c r="G22" s="17"/>
      <c r="H22" s="17"/>
      <c r="I22" s="17"/>
      <c r="J22" s="17"/>
      <c r="K22" s="17"/>
      <c r="L22" s="17"/>
    </row>
    <row r="23" spans="2:12" ht="24" customHeight="1">
      <c r="B23" s="116" t="s">
        <v>28</v>
      </c>
      <c r="C23" s="77"/>
      <c r="D23" s="77"/>
      <c r="E23" s="17"/>
      <c r="F23" s="129"/>
      <c r="H23" s="17"/>
      <c r="I23" s="17"/>
      <c r="J23" s="17"/>
      <c r="K23" s="17"/>
      <c r="L23" s="17"/>
    </row>
    <row r="24" spans="2:12" ht="12.75" customHeight="1">
      <c r="B24" s="127"/>
      <c r="C24" s="128"/>
      <c r="D24" s="128"/>
      <c r="E24" s="17"/>
      <c r="F24" s="129"/>
      <c r="G24" s="130"/>
      <c r="H24" s="17"/>
      <c r="I24" s="17"/>
      <c r="J24" s="17"/>
      <c r="K24" s="17"/>
      <c r="L24" s="17"/>
    </row>
    <row r="25" spans="2:12" ht="12.75">
      <c r="B25" s="106" t="s">
        <v>70</v>
      </c>
      <c r="C25" s="110">
        <f>SUM(C21:L21)</f>
        <v>172.99999999996612</v>
      </c>
      <c r="D25" s="109"/>
      <c r="E25" s="135"/>
      <c r="F25" s="133" t="s">
        <v>139</v>
      </c>
      <c r="G25" s="133"/>
      <c r="H25" s="133"/>
      <c r="I25" s="133"/>
      <c r="J25" s="17"/>
      <c r="K25" s="17"/>
      <c r="L25" s="17"/>
    </row>
    <row r="26" spans="2:12" ht="12.75">
      <c r="B26" s="106" t="s">
        <v>71</v>
      </c>
      <c r="C26" s="110">
        <f>SUMPRODUCT(C16:L16,C21:L21)</f>
        <v>814.9999999994899</v>
      </c>
      <c r="D26" s="109"/>
      <c r="E26" s="110"/>
      <c r="F26" s="109"/>
      <c r="G26" s="109"/>
      <c r="H26" s="109"/>
      <c r="I26" s="109"/>
      <c r="J26" s="17"/>
      <c r="K26" s="17"/>
      <c r="L26" s="17"/>
    </row>
    <row r="27" spans="2:12" ht="12.75">
      <c r="B27" s="3"/>
      <c r="C27" s="3"/>
      <c r="D27" s="3"/>
      <c r="E27" s="3"/>
      <c r="F27" s="3"/>
      <c r="G27" s="17"/>
      <c r="H27" s="17"/>
      <c r="I27" s="17"/>
      <c r="J27" s="17"/>
      <c r="K27" s="17"/>
      <c r="L27" s="17"/>
    </row>
    <row r="28" spans="2:12" ht="23.25" customHeight="1">
      <c r="B28" s="116" t="s">
        <v>9</v>
      </c>
      <c r="C28" s="116"/>
      <c r="D28" s="116"/>
      <c r="E28" s="3"/>
      <c r="F28" s="3"/>
      <c r="G28" s="17"/>
      <c r="H28" s="17"/>
      <c r="I28" s="17"/>
      <c r="J28" s="17"/>
      <c r="K28" s="17"/>
      <c r="L28" s="17"/>
    </row>
    <row r="29" spans="2:12" ht="12.75">
      <c r="B29" s="3"/>
      <c r="C29" s="3"/>
      <c r="D29" s="3"/>
      <c r="E29" s="3"/>
      <c r="F29" s="3"/>
      <c r="G29" s="17"/>
      <c r="H29" s="17"/>
      <c r="I29" s="17"/>
      <c r="J29" s="17"/>
      <c r="K29" s="17"/>
      <c r="L29" s="17"/>
    </row>
    <row r="30" spans="2:12" ht="38.25">
      <c r="B30" s="131" t="s">
        <v>135</v>
      </c>
      <c r="C30" s="132" t="s">
        <v>136</v>
      </c>
      <c r="D30" s="131"/>
      <c r="E30" s="132" t="s">
        <v>137</v>
      </c>
      <c r="F30" s="77"/>
      <c r="G30" s="17"/>
      <c r="H30" s="17"/>
      <c r="I30" s="17"/>
      <c r="J30" s="17"/>
      <c r="K30" s="17"/>
      <c r="L30" s="17"/>
    </row>
    <row r="31" spans="2:12" ht="12.75">
      <c r="B31" s="110">
        <v>25</v>
      </c>
      <c r="C31" s="110">
        <f>SUMPRODUCT(C$21:L$21,C12:L12)</f>
        <v>149.99999999996646</v>
      </c>
      <c r="D31" s="110" t="s">
        <v>0</v>
      </c>
      <c r="E31" s="110">
        <f>D5</f>
        <v>150</v>
      </c>
      <c r="F31" s="92"/>
      <c r="G31" s="17"/>
      <c r="H31" s="17"/>
      <c r="I31" s="17"/>
      <c r="J31" s="17"/>
      <c r="K31" s="17"/>
      <c r="L31" s="17"/>
    </row>
    <row r="32" spans="2:12" ht="12.75">
      <c r="B32" s="110">
        <v>30</v>
      </c>
      <c r="C32" s="110">
        <f>SUMPRODUCT(C$21:L$21,C13:L13)</f>
        <v>174.999999999932</v>
      </c>
      <c r="D32" s="110" t="s">
        <v>0</v>
      </c>
      <c r="E32" s="110">
        <f>D6</f>
        <v>175</v>
      </c>
      <c r="F32" s="92"/>
      <c r="G32" s="17"/>
      <c r="H32" s="17"/>
      <c r="I32" s="17"/>
      <c r="J32" s="17"/>
      <c r="K32" s="17"/>
      <c r="L32" s="17"/>
    </row>
    <row r="33" spans="2:12" ht="12.75">
      <c r="B33" s="110">
        <v>42</v>
      </c>
      <c r="C33" s="110">
        <f>SUMPRODUCT(C$21:L$21,C14:L14)</f>
        <v>80</v>
      </c>
      <c r="D33" s="110" t="s">
        <v>0</v>
      </c>
      <c r="E33" s="110">
        <f>D7</f>
        <v>80</v>
      </c>
      <c r="F33" s="92"/>
      <c r="G33" s="17"/>
      <c r="H33" s="17"/>
      <c r="I33" s="17"/>
      <c r="J33" s="17"/>
      <c r="K33" s="17"/>
      <c r="L33" s="17"/>
    </row>
    <row r="34" spans="2:12" ht="12.75">
      <c r="B34" s="110">
        <v>55</v>
      </c>
      <c r="C34" s="110">
        <f>SUMPRODUCT(C$21:L$21,C15:L15)</f>
        <v>75</v>
      </c>
      <c r="D34" s="110" t="s">
        <v>0</v>
      </c>
      <c r="E34" s="110">
        <f>D8</f>
        <v>75</v>
      </c>
      <c r="F34" s="92"/>
      <c r="G34" s="17"/>
      <c r="H34" s="17"/>
      <c r="I34" s="17"/>
      <c r="J34" s="17"/>
      <c r="K34" s="17"/>
      <c r="L34" s="17"/>
    </row>
    <row r="35" spans="2:12" ht="12.75">
      <c r="B35" s="17"/>
      <c r="C35" s="17"/>
      <c r="D35" s="17"/>
      <c r="E35" s="17"/>
      <c r="F35" s="17"/>
      <c r="G35" s="17"/>
      <c r="H35" s="17"/>
      <c r="I35" s="17"/>
      <c r="J35" s="17"/>
      <c r="K35" s="17"/>
      <c r="L35" s="17"/>
    </row>
    <row r="36" spans="2:12" ht="12.75">
      <c r="B36" s="17"/>
      <c r="C36" s="17"/>
      <c r="D36" s="17"/>
      <c r="E36" s="17"/>
      <c r="F36" s="17"/>
      <c r="G36" s="17"/>
      <c r="H36" s="17"/>
      <c r="I36" s="17"/>
      <c r="J36" s="17"/>
      <c r="K36" s="17"/>
      <c r="L36" s="17"/>
    </row>
    <row r="37" spans="2:12" ht="12.75">
      <c r="B37" s="17"/>
      <c r="C37" s="17"/>
      <c r="D37" s="17"/>
      <c r="E37" s="17"/>
      <c r="F37" s="17"/>
      <c r="G37" s="17"/>
      <c r="H37" s="17"/>
      <c r="I37" s="17"/>
      <c r="J37" s="17"/>
      <c r="K37" s="17"/>
      <c r="L37" s="17"/>
    </row>
    <row r="38" spans="2:12" ht="12.75">
      <c r="B38" s="17"/>
      <c r="C38" s="17"/>
      <c r="D38" s="17"/>
      <c r="E38" s="17"/>
      <c r="F38" s="17"/>
      <c r="G38" s="17"/>
      <c r="H38" s="17"/>
      <c r="I38" s="17"/>
      <c r="J38" s="17"/>
      <c r="K38" s="17"/>
      <c r="L38" s="17"/>
    </row>
    <row r="39" spans="2:12" ht="12.75">
      <c r="B39" s="17"/>
      <c r="C39" s="17"/>
      <c r="D39" s="17"/>
      <c r="E39" s="17"/>
      <c r="F39" s="17"/>
      <c r="G39" s="17"/>
      <c r="H39" s="17"/>
      <c r="I39" s="17"/>
      <c r="J39" s="17"/>
      <c r="K39" s="17"/>
      <c r="L39" s="17"/>
    </row>
  </sheetData>
  <sheetProtection/>
  <printOptions/>
  <pageMargins left="0.787401575" right="0.787401575" top="0.984251969" bottom="0.984251969" header="0.4921259845" footer="0.492125984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CGM (Mines)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Gamache</dc:creator>
  <cp:keywords/>
  <dc:description/>
  <cp:lastModifiedBy>michel gamache</cp:lastModifiedBy>
  <cp:lastPrinted>2008-01-17T17:58:28Z</cp:lastPrinted>
  <dcterms:created xsi:type="dcterms:W3CDTF">2000-09-06T18:37:37Z</dcterms:created>
  <dcterms:modified xsi:type="dcterms:W3CDTF">2008-01-17T18:02:14Z</dcterms:modified>
  <cp:category/>
  <cp:version/>
  <cp:contentType/>
  <cp:contentStatus/>
</cp:coreProperties>
</file>