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265" yWindow="795" windowWidth="15480" windowHeight="11640"/>
  </bookViews>
  <sheets>
    <sheet name="NOTES_FINALES_G1" sheetId="24" r:id="rId1"/>
  </sheets>
  <definedNames>
    <definedName name="mec2405_20081_02c_24jan_2008." localSheetId="0">NOTES_FINALES_G1!#REF!</definedName>
    <definedName name="mec2405_20121_01c" localSheetId="0">NOTES_FINALES_G1!$A$3:$A$67</definedName>
    <definedName name="_xlnm.Print_Area" localSheetId="0">NOTES_FINALES_G1!$A$1:$R$70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3" i="24" l="1"/>
  <c r="D93" i="24"/>
  <c r="E93" i="24"/>
  <c r="G93" i="24"/>
  <c r="H69" i="24"/>
  <c r="H93" i="24"/>
  <c r="I93" i="24"/>
  <c r="J93" i="24"/>
  <c r="K93" i="24"/>
  <c r="L93" i="24"/>
  <c r="M93" i="24"/>
  <c r="N93" i="24"/>
  <c r="Q93" i="24"/>
  <c r="R93" i="24"/>
  <c r="O4" i="24"/>
  <c r="P4" i="24"/>
  <c r="O5" i="24"/>
  <c r="O6" i="24"/>
  <c r="P6" i="24"/>
  <c r="O7" i="24"/>
  <c r="P7" i="24"/>
  <c r="O8" i="24"/>
  <c r="P8" i="24"/>
  <c r="O9" i="24"/>
  <c r="P9" i="24"/>
  <c r="O10" i="24"/>
  <c r="P10" i="24"/>
  <c r="O11" i="24"/>
  <c r="P11" i="24"/>
  <c r="F11" i="24"/>
  <c r="S11" i="24"/>
  <c r="T11" i="24"/>
  <c r="O12" i="24"/>
  <c r="P12" i="24"/>
  <c r="O13" i="24"/>
  <c r="O14" i="24"/>
  <c r="P14" i="24"/>
  <c r="O15" i="24"/>
  <c r="P15" i="24"/>
  <c r="O16" i="24"/>
  <c r="P16" i="24"/>
  <c r="O17" i="24"/>
  <c r="P17" i="24"/>
  <c r="O18" i="24"/>
  <c r="P18" i="24"/>
  <c r="O19" i="24"/>
  <c r="P19" i="24"/>
  <c r="F19" i="24"/>
  <c r="S19" i="24"/>
  <c r="T19" i="24"/>
  <c r="O20" i="24"/>
  <c r="P20" i="24"/>
  <c r="O21" i="24"/>
  <c r="P21" i="24"/>
  <c r="O22" i="24"/>
  <c r="P22" i="24"/>
  <c r="F22" i="24"/>
  <c r="S22" i="24"/>
  <c r="O23" i="24"/>
  <c r="P23" i="24"/>
  <c r="F23" i="24"/>
  <c r="S23" i="24"/>
  <c r="O24" i="24"/>
  <c r="P24" i="24"/>
  <c r="O25" i="24"/>
  <c r="O26" i="24"/>
  <c r="O27" i="24"/>
  <c r="P27" i="24"/>
  <c r="O28" i="24"/>
  <c r="P28" i="24"/>
  <c r="O29" i="24"/>
  <c r="P29" i="24"/>
  <c r="O30" i="24"/>
  <c r="P30" i="24"/>
  <c r="F30" i="24"/>
  <c r="S30" i="24"/>
  <c r="O31" i="24"/>
  <c r="P31" i="24"/>
  <c r="O32" i="24"/>
  <c r="P32" i="24"/>
  <c r="O33" i="24"/>
  <c r="O34" i="24"/>
  <c r="P34" i="24"/>
  <c r="O35" i="24"/>
  <c r="P35" i="24"/>
  <c r="O36" i="24"/>
  <c r="P36" i="24"/>
  <c r="O37" i="24"/>
  <c r="P37" i="24"/>
  <c r="O38" i="24"/>
  <c r="P38" i="24"/>
  <c r="O39" i="24"/>
  <c r="P39" i="24"/>
  <c r="O40" i="24"/>
  <c r="P40" i="24"/>
  <c r="F40" i="24"/>
  <c r="S40" i="24"/>
  <c r="O41" i="24"/>
  <c r="P41" i="24"/>
  <c r="O42" i="24"/>
  <c r="P42" i="24"/>
  <c r="F42" i="24"/>
  <c r="S42" i="24"/>
  <c r="O43" i="24"/>
  <c r="P43" i="24"/>
  <c r="F43" i="24"/>
  <c r="S43" i="24"/>
  <c r="T43" i="24"/>
  <c r="O44" i="24"/>
  <c r="P44" i="24"/>
  <c r="F44" i="24"/>
  <c r="S44" i="24"/>
  <c r="O45" i="24"/>
  <c r="P45" i="24"/>
  <c r="O46" i="24"/>
  <c r="P46" i="24"/>
  <c r="O47" i="24"/>
  <c r="P47" i="24"/>
  <c r="O48" i="24"/>
  <c r="P48" i="24"/>
  <c r="F48" i="24"/>
  <c r="S48" i="24"/>
  <c r="O49" i="24"/>
  <c r="P49" i="24"/>
  <c r="O50" i="24"/>
  <c r="P50" i="24"/>
  <c r="O51" i="24"/>
  <c r="P51" i="24"/>
  <c r="O52" i="24"/>
  <c r="P52" i="24"/>
  <c r="F52" i="24"/>
  <c r="S52" i="24"/>
  <c r="O53" i="24"/>
  <c r="P53" i="24"/>
  <c r="O54" i="24"/>
  <c r="P54" i="24"/>
  <c r="O55" i="24"/>
  <c r="P55" i="24"/>
  <c r="O56" i="24"/>
  <c r="P56" i="24"/>
  <c r="F56" i="24"/>
  <c r="S56" i="24"/>
  <c r="O57" i="24"/>
  <c r="P57" i="24"/>
  <c r="O58" i="24"/>
  <c r="O59" i="24"/>
  <c r="P59" i="24"/>
  <c r="F59" i="24"/>
  <c r="S59" i="24"/>
  <c r="O60" i="24"/>
  <c r="P60" i="24"/>
  <c r="F60" i="24"/>
  <c r="S60" i="24"/>
  <c r="O61" i="24"/>
  <c r="P61" i="24"/>
  <c r="O62" i="24"/>
  <c r="P62" i="24"/>
  <c r="O63" i="24"/>
  <c r="P63" i="24"/>
  <c r="O64" i="24"/>
  <c r="P64" i="24"/>
  <c r="O65" i="24"/>
  <c r="P65" i="24"/>
  <c r="O66" i="24"/>
  <c r="O67" i="24"/>
  <c r="P67" i="24"/>
  <c r="F67" i="24"/>
  <c r="S67" i="24"/>
  <c r="O68" i="24"/>
  <c r="P68" i="24"/>
  <c r="O69" i="24"/>
  <c r="P69" i="24"/>
  <c r="O70" i="24"/>
  <c r="P70" i="24"/>
  <c r="F70" i="24"/>
  <c r="S70" i="24"/>
  <c r="O71" i="24"/>
  <c r="P71" i="24"/>
  <c r="F71" i="24"/>
  <c r="S71" i="24"/>
  <c r="O72" i="24"/>
  <c r="P72" i="24"/>
  <c r="O73" i="24"/>
  <c r="P73" i="24"/>
  <c r="O74" i="24"/>
  <c r="O75" i="24"/>
  <c r="P75" i="24"/>
  <c r="F75" i="24"/>
  <c r="S75" i="24"/>
  <c r="O76" i="24"/>
  <c r="P76" i="24"/>
  <c r="O77" i="24"/>
  <c r="P77" i="24"/>
  <c r="O78" i="24"/>
  <c r="O79" i="24"/>
  <c r="P79" i="24"/>
  <c r="F79" i="24"/>
  <c r="S79" i="24"/>
  <c r="O80" i="24"/>
  <c r="P80" i="24"/>
  <c r="O81" i="24"/>
  <c r="P81" i="24"/>
  <c r="O82" i="24"/>
  <c r="P82" i="24"/>
  <c r="F82" i="24"/>
  <c r="S82" i="24"/>
  <c r="O83" i="24"/>
  <c r="P83" i="24"/>
  <c r="O84" i="24"/>
  <c r="P84" i="24"/>
  <c r="O85" i="24"/>
  <c r="P85" i="24"/>
  <c r="O86" i="24"/>
  <c r="O87" i="24"/>
  <c r="P87" i="24"/>
  <c r="O88" i="24"/>
  <c r="P88" i="24"/>
  <c r="O89" i="24"/>
  <c r="P89" i="24"/>
  <c r="O90" i="24"/>
  <c r="P90" i="24"/>
  <c r="O91" i="24"/>
  <c r="P91" i="24"/>
  <c r="O3" i="24"/>
  <c r="P3" i="24"/>
  <c r="B93" i="24"/>
  <c r="F86" i="24"/>
  <c r="F87" i="24"/>
  <c r="F88" i="24"/>
  <c r="F89" i="24"/>
  <c r="F90" i="24"/>
  <c r="F91" i="24"/>
  <c r="F62" i="24"/>
  <c r="F63" i="24"/>
  <c r="F64" i="24"/>
  <c r="F65" i="24"/>
  <c r="F66" i="24"/>
  <c r="F68" i="24"/>
  <c r="F69" i="24"/>
  <c r="F72" i="24"/>
  <c r="F73" i="24"/>
  <c r="F74" i="24"/>
  <c r="F76" i="24"/>
  <c r="F77" i="24"/>
  <c r="F78" i="24"/>
  <c r="F80" i="24"/>
  <c r="F81" i="24"/>
  <c r="F83" i="24"/>
  <c r="F84" i="24"/>
  <c r="F85" i="24"/>
  <c r="F39" i="24"/>
  <c r="F41" i="24"/>
  <c r="F45" i="24"/>
  <c r="F46" i="24"/>
  <c r="F47" i="24"/>
  <c r="F49" i="24"/>
  <c r="F50" i="24"/>
  <c r="F51" i="24"/>
  <c r="F53" i="24"/>
  <c r="F54" i="24"/>
  <c r="F55" i="24"/>
  <c r="F57" i="24"/>
  <c r="F58" i="24"/>
  <c r="F61" i="24"/>
  <c r="F4" i="24"/>
  <c r="F5" i="24"/>
  <c r="F6" i="24"/>
  <c r="F7" i="24"/>
  <c r="F8" i="24"/>
  <c r="F9" i="24"/>
  <c r="F10" i="24"/>
  <c r="F12" i="24"/>
  <c r="F13" i="24"/>
  <c r="F14" i="24"/>
  <c r="F15" i="24"/>
  <c r="F16" i="24"/>
  <c r="F17" i="24"/>
  <c r="F18" i="24"/>
  <c r="F20" i="24"/>
  <c r="F21" i="24"/>
  <c r="F24" i="24"/>
  <c r="F25" i="24"/>
  <c r="F26" i="24"/>
  <c r="F27" i="24"/>
  <c r="F28" i="24"/>
  <c r="F29" i="24"/>
  <c r="F31" i="24"/>
  <c r="F32" i="24"/>
  <c r="F33" i="24"/>
  <c r="F34" i="24"/>
  <c r="F35" i="24"/>
  <c r="F36" i="24"/>
  <c r="F37" i="24"/>
  <c r="F38" i="24"/>
  <c r="P66" i="24"/>
  <c r="S66" i="24"/>
  <c r="P74" i="24"/>
  <c r="S74" i="24"/>
  <c r="P78" i="24"/>
  <c r="S78" i="24"/>
  <c r="P86" i="24"/>
  <c r="P58" i="24"/>
  <c r="S58" i="24"/>
  <c r="P5" i="24"/>
  <c r="P13" i="24"/>
  <c r="S13" i="24"/>
  <c r="P25" i="24"/>
  <c r="S25" i="24"/>
  <c r="P26" i="24"/>
  <c r="P33" i="24"/>
  <c r="S33" i="24"/>
  <c r="F3" i="24"/>
  <c r="F93" i="24"/>
  <c r="AE17" i="24"/>
  <c r="AE67" i="24"/>
  <c r="AG67" i="24"/>
  <c r="AE60" i="24"/>
  <c r="AE66" i="24"/>
  <c r="AG66" i="24"/>
  <c r="AE61" i="24"/>
  <c r="AE65" i="24"/>
  <c r="AG65" i="24"/>
  <c r="AE16" i="24"/>
  <c r="AE64" i="24"/>
  <c r="AG64" i="24"/>
  <c r="AE63" i="24"/>
  <c r="AE25" i="24"/>
  <c r="AE62" i="24"/>
  <c r="AE7" i="24"/>
  <c r="AE50" i="24"/>
  <c r="AE59" i="24"/>
  <c r="AE37" i="24"/>
  <c r="AE58" i="24"/>
  <c r="AE41" i="24"/>
  <c r="AE57" i="24"/>
  <c r="AE49" i="24"/>
  <c r="AE56" i="24"/>
  <c r="AE46" i="24"/>
  <c r="AE55" i="24"/>
  <c r="AE32" i="24"/>
  <c r="AG32" i="24"/>
  <c r="AE54" i="24"/>
  <c r="AE44" i="24"/>
  <c r="AE53" i="24"/>
  <c r="AE30" i="24"/>
  <c r="AE52" i="24"/>
  <c r="AE51" i="24"/>
  <c r="AG51" i="24"/>
  <c r="AE28" i="24"/>
  <c r="AE23" i="24"/>
  <c r="AE10" i="24"/>
  <c r="AE48" i="24"/>
  <c r="AG48" i="24"/>
  <c r="AE47" i="24"/>
  <c r="AE8" i="24"/>
  <c r="AE4" i="24"/>
  <c r="AE45" i="24"/>
  <c r="AE33" i="24"/>
  <c r="AE43" i="24"/>
  <c r="AE35" i="24"/>
  <c r="AE42" i="24"/>
  <c r="AG42" i="24"/>
  <c r="AE31" i="24"/>
  <c r="AE40" i="24"/>
  <c r="AE15" i="24"/>
  <c r="AE39" i="24"/>
  <c r="AE22" i="24"/>
  <c r="AE38" i="24"/>
  <c r="AE34" i="24"/>
  <c r="AE36" i="24"/>
  <c r="AE13" i="24"/>
  <c r="AE21" i="24"/>
  <c r="AE24" i="24"/>
  <c r="AG24" i="24"/>
  <c r="AE29" i="24"/>
  <c r="AE26" i="24"/>
  <c r="AE27" i="24"/>
  <c r="AE6" i="24"/>
  <c r="AE9" i="24"/>
  <c r="AE14" i="24"/>
  <c r="AE20" i="24"/>
  <c r="AG20" i="24"/>
  <c r="AE19" i="24"/>
  <c r="AE11" i="24"/>
  <c r="AG11" i="24"/>
  <c r="AE18" i="24"/>
  <c r="AE3" i="24"/>
  <c r="AG3" i="24"/>
  <c r="AE12" i="24"/>
  <c r="AL10" i="24"/>
  <c r="AE5" i="24"/>
  <c r="AL8" i="24"/>
  <c r="AL7" i="24"/>
  <c r="AL6" i="24"/>
  <c r="AL5" i="24"/>
  <c r="AO8" i="24"/>
  <c r="AL4" i="24"/>
  <c r="S90" i="24"/>
  <c r="T90" i="24"/>
  <c r="S46" i="24"/>
  <c r="T46" i="24"/>
  <c r="BB46" i="24"/>
  <c r="S91" i="24"/>
  <c r="T91" i="24"/>
  <c r="S27" i="24"/>
  <c r="S15" i="24"/>
  <c r="T15" i="24"/>
  <c r="BA15" i="24"/>
  <c r="S7" i="24"/>
  <c r="T7" i="24"/>
  <c r="AZ7" i="24"/>
  <c r="AL9" i="24"/>
  <c r="S88" i="24"/>
  <c r="T88" i="24"/>
  <c r="S76" i="24"/>
  <c r="T76" i="24"/>
  <c r="S68" i="24"/>
  <c r="T68" i="24"/>
  <c r="T60" i="24"/>
  <c r="T40" i="24"/>
  <c r="S8" i="24"/>
  <c r="T8" i="24"/>
  <c r="AW8" i="24"/>
  <c r="S35" i="24"/>
  <c r="S31" i="24"/>
  <c r="AO7" i="24"/>
  <c r="AG25" i="24"/>
  <c r="S84" i="24"/>
  <c r="T84" i="24"/>
  <c r="S80" i="24"/>
  <c r="T80" i="24"/>
  <c r="S72" i="24"/>
  <c r="T72" i="24"/>
  <c r="S64" i="24"/>
  <c r="T64" i="24"/>
  <c r="AW64" i="24"/>
  <c r="T56" i="24"/>
  <c r="BA56" i="24"/>
  <c r="T48" i="24"/>
  <c r="T44" i="24"/>
  <c r="S36" i="24"/>
  <c r="T36" i="24"/>
  <c r="AU36" i="24"/>
  <c r="S4" i="24"/>
  <c r="T4" i="24"/>
  <c r="S89" i="24"/>
  <c r="T89" i="24"/>
  <c r="S85" i="24"/>
  <c r="T85" i="24"/>
  <c r="S81" i="24"/>
  <c r="T81" i="24"/>
  <c r="S77" i="24"/>
  <c r="T77" i="24"/>
  <c r="S73" i="24"/>
  <c r="T73" i="24"/>
  <c r="S69" i="24"/>
  <c r="T69" i="24"/>
  <c r="S65" i="24"/>
  <c r="T65" i="24"/>
  <c r="S61" i="24"/>
  <c r="T61" i="24"/>
  <c r="AW61" i="24"/>
  <c r="S57" i="24"/>
  <c r="T57" i="24"/>
  <c r="BA57" i="24"/>
  <c r="S53" i="24"/>
  <c r="T53" i="24"/>
  <c r="S41" i="24"/>
  <c r="T41" i="24"/>
  <c r="AW41" i="24"/>
  <c r="S29" i="24"/>
  <c r="T29" i="24"/>
  <c r="S17" i="24"/>
  <c r="T17" i="24"/>
  <c r="BA17" i="24"/>
  <c r="S9" i="24"/>
  <c r="P93" i="24"/>
  <c r="S32" i="24"/>
  <c r="T32" i="24"/>
  <c r="BA32" i="24"/>
  <c r="S87" i="24"/>
  <c r="O93" i="24"/>
  <c r="S14" i="24"/>
  <c r="T14" i="24"/>
  <c r="S28" i="24"/>
  <c r="T28" i="24"/>
  <c r="AX28" i="24"/>
  <c r="S18" i="24"/>
  <c r="T18" i="24"/>
  <c r="AX18" i="24"/>
  <c r="S24" i="24"/>
  <c r="T24" i="24"/>
  <c r="AW24" i="24"/>
  <c r="S26" i="24"/>
  <c r="T26" i="24"/>
  <c r="AV26" i="24"/>
  <c r="S34" i="24"/>
  <c r="T34" i="24"/>
  <c r="AV34" i="24"/>
  <c r="T66" i="24"/>
  <c r="AZ66" i="24"/>
  <c r="S12" i="24"/>
  <c r="T12" i="24"/>
  <c r="AW12" i="24"/>
  <c r="T87" i="24"/>
  <c r="T30" i="24"/>
  <c r="AV30" i="24"/>
  <c r="T22" i="24"/>
  <c r="AW22" i="24"/>
  <c r="T58" i="24"/>
  <c r="AY58" i="24"/>
  <c r="T70" i="24"/>
  <c r="T42" i="24"/>
  <c r="AY42" i="24"/>
  <c r="T78" i="24"/>
  <c r="S16" i="24"/>
  <c r="T16" i="24"/>
  <c r="AU16" i="24"/>
  <c r="T13" i="24"/>
  <c r="AV13" i="24"/>
  <c r="T79" i="24"/>
  <c r="T71" i="24"/>
  <c r="S39" i="24"/>
  <c r="T39" i="24"/>
  <c r="AZ39" i="24"/>
  <c r="S6" i="24"/>
  <c r="T6" i="24"/>
  <c r="S63" i="24"/>
  <c r="T63" i="24"/>
  <c r="AX63" i="24"/>
  <c r="T52" i="24"/>
  <c r="AW52" i="24"/>
  <c r="T82" i="24"/>
  <c r="T74" i="24"/>
  <c r="S20" i="24"/>
  <c r="T20" i="24"/>
  <c r="BB20" i="24"/>
  <c r="AG23" i="24"/>
  <c r="T33" i="24"/>
  <c r="BA33" i="24"/>
  <c r="T25" i="24"/>
  <c r="AU25" i="24"/>
  <c r="T9" i="24"/>
  <c r="AW9" i="24"/>
  <c r="T59" i="24"/>
  <c r="AZ59" i="24"/>
  <c r="S54" i="24"/>
  <c r="T54" i="24"/>
  <c r="AV54" i="24"/>
  <c r="T75" i="24"/>
  <c r="T67" i="24"/>
  <c r="AY67" i="24"/>
  <c r="S55" i="24"/>
  <c r="T55" i="24"/>
  <c r="AZ55" i="24"/>
  <c r="S50" i="24"/>
  <c r="T50" i="24"/>
  <c r="AX50" i="24"/>
  <c r="S10" i="24"/>
  <c r="T10" i="24"/>
  <c r="BA10" i="24"/>
  <c r="S83" i="24"/>
  <c r="T83" i="24"/>
  <c r="AG8" i="24"/>
  <c r="AG35" i="24"/>
  <c r="AG41" i="24"/>
  <c r="T35" i="24"/>
  <c r="AV35" i="24"/>
  <c r="T31" i="24"/>
  <c r="AY31" i="24"/>
  <c r="T27" i="24"/>
  <c r="BA27" i="24"/>
  <c r="T23" i="24"/>
  <c r="AV23" i="24"/>
  <c r="S51" i="24"/>
  <c r="T51" i="24"/>
  <c r="AZ51" i="24"/>
  <c r="S38" i="24"/>
  <c r="T38" i="24"/>
  <c r="AX38" i="24"/>
  <c r="S49" i="24"/>
  <c r="T49" i="24"/>
  <c r="AU49" i="24"/>
  <c r="S45" i="24"/>
  <c r="T45" i="24"/>
  <c r="BA45" i="24"/>
  <c r="S86" i="24"/>
  <c r="T86" i="24"/>
  <c r="S37" i="24"/>
  <c r="T37" i="24"/>
  <c r="AZ37" i="24"/>
  <c r="S21" i="24"/>
  <c r="T21" i="24"/>
  <c r="AY21" i="24"/>
  <c r="S5" i="24"/>
  <c r="T5" i="24"/>
  <c r="BA5" i="24"/>
  <c r="S47" i="24"/>
  <c r="T47" i="24"/>
  <c r="BA47" i="24"/>
  <c r="S62" i="24"/>
  <c r="T62" i="24"/>
  <c r="AZ62" i="24"/>
  <c r="AU55" i="24"/>
  <c r="AG19" i="24"/>
  <c r="AG29" i="24"/>
  <c r="AG21" i="24"/>
  <c r="AZ32" i="24"/>
  <c r="AG50" i="24"/>
  <c r="AW60" i="24"/>
  <c r="AG10" i="24"/>
  <c r="AG33" i="24"/>
  <c r="AG61" i="24"/>
  <c r="AZ19" i="24"/>
  <c r="AG14" i="24"/>
  <c r="AG38" i="24"/>
  <c r="AG47" i="24"/>
  <c r="AG52" i="24"/>
  <c r="AY53" i="24"/>
  <c r="AG53" i="24"/>
  <c r="AG54" i="24"/>
  <c r="AG55" i="24"/>
  <c r="AG57" i="24"/>
  <c r="AG58" i="24"/>
  <c r="AG60" i="24"/>
  <c r="AG62" i="24"/>
  <c r="AG63" i="24"/>
  <c r="AG22" i="24"/>
  <c r="AG30" i="24"/>
  <c r="AG44" i="24"/>
  <c r="AG46" i="24"/>
  <c r="AG49" i="24"/>
  <c r="AG17" i="24"/>
  <c r="AG7" i="24"/>
  <c r="AG28" i="24"/>
  <c r="AG16" i="24"/>
  <c r="AG39" i="24"/>
  <c r="AG9" i="24"/>
  <c r="AG6" i="24"/>
  <c r="AG27" i="24"/>
  <c r="AG37" i="24"/>
  <c r="AG43" i="24"/>
  <c r="AG45" i="24"/>
  <c r="AG5" i="24"/>
  <c r="BA42" i="24"/>
  <c r="AG12" i="24"/>
  <c r="S3" i="24"/>
  <c r="AG18" i="24"/>
  <c r="AU43" i="24"/>
  <c r="AG26" i="24"/>
  <c r="AG15" i="24"/>
  <c r="AG13" i="24"/>
  <c r="AG34" i="24"/>
  <c r="AG40" i="24"/>
  <c r="AG31" i="24"/>
  <c r="AY48" i="24"/>
  <c r="AX44" i="24"/>
  <c r="AG56" i="24"/>
  <c r="AG59" i="24"/>
  <c r="AG4" i="24"/>
  <c r="AG36" i="24"/>
  <c r="AU9" i="24"/>
  <c r="BA12" i="24"/>
  <c r="BB47" i="24"/>
  <c r="BA58" i="24"/>
  <c r="BA65" i="24"/>
  <c r="BB13" i="24"/>
  <c r="AU13" i="24"/>
  <c r="AX12" i="24"/>
  <c r="BA60" i="24"/>
  <c r="AU60" i="24"/>
  <c r="AZ64" i="24"/>
  <c r="AV60" i="24"/>
  <c r="AX32" i="24"/>
  <c r="AZ53" i="24"/>
  <c r="AW53" i="24"/>
  <c r="BB53" i="24"/>
  <c r="AX53" i="24"/>
  <c r="AX40" i="24"/>
  <c r="BA40" i="24"/>
  <c r="AY40" i="24"/>
  <c r="AW40" i="24"/>
  <c r="AU40" i="24"/>
  <c r="AZ40" i="24"/>
  <c r="BB40" i="24"/>
  <c r="AV40" i="24"/>
  <c r="BB18" i="24"/>
  <c r="AZ43" i="24"/>
  <c r="BA43" i="24"/>
  <c r="AW44" i="24"/>
  <c r="BB45" i="24"/>
  <c r="AU24" i="24"/>
  <c r="BB24" i="24"/>
  <c r="AV48" i="24"/>
  <c r="AY11" i="24"/>
  <c r="AU11" i="24"/>
  <c r="AX11" i="24"/>
  <c r="BB11" i="24"/>
  <c r="AW11" i="24"/>
  <c r="AZ11" i="24"/>
  <c r="AV11" i="24"/>
  <c r="BA11" i="24"/>
  <c r="AU51" i="24"/>
  <c r="AX66" i="24"/>
  <c r="BB66" i="24"/>
  <c r="BB31" i="24"/>
  <c r="BB55" i="24"/>
  <c r="AV55" i="24"/>
  <c r="AX60" i="24"/>
  <c r="BB60" i="24"/>
  <c r="BB23" i="24"/>
  <c r="AU12" i="24"/>
  <c r="AY56" i="24"/>
  <c r="AU26" i="24"/>
  <c r="AX25" i="24"/>
  <c r="AW25" i="24"/>
  <c r="AW39" i="24"/>
  <c r="AZ56" i="24"/>
  <c r="AX34" i="24"/>
  <c r="AV28" i="24"/>
  <c r="BB56" i="24"/>
  <c r="AY32" i="24"/>
  <c r="AW13" i="24"/>
  <c r="AW34" i="24"/>
  <c r="AU31" i="24"/>
  <c r="BB32" i="24"/>
  <c r="BA64" i="24"/>
  <c r="AY29" i="24"/>
  <c r="AU29" i="24"/>
  <c r="AW29" i="24"/>
  <c r="AZ29" i="24"/>
  <c r="AV27" i="24"/>
  <c r="AX62" i="24"/>
  <c r="AU62" i="24"/>
  <c r="AZ27" i="24"/>
  <c r="BA20" i="24"/>
  <c r="AY9" i="24"/>
  <c r="AX21" i="24"/>
  <c r="AY35" i="24"/>
  <c r="AW56" i="24"/>
  <c r="BA38" i="24"/>
  <c r="BA23" i="24"/>
  <c r="AZ23" i="24"/>
  <c r="AY20" i="24"/>
  <c r="AW20" i="24"/>
  <c r="AV4" i="24"/>
  <c r="AW4" i="24"/>
  <c r="AU4" i="24"/>
  <c r="BA4" i="24"/>
  <c r="AX4" i="24"/>
  <c r="AZ4" i="24"/>
  <c r="AY51" i="24"/>
  <c r="AY47" i="24"/>
  <c r="AW51" i="24"/>
  <c r="AX51" i="24"/>
  <c r="AV29" i="24"/>
  <c r="BB42" i="24"/>
  <c r="AX23" i="24"/>
  <c r="AV51" i="24"/>
  <c r="BB29" i="24"/>
  <c r="AZ52" i="24"/>
  <c r="AZ38" i="24"/>
  <c r="AY23" i="24"/>
  <c r="AY62" i="24"/>
  <c r="S93" i="24"/>
  <c r="AU23" i="24"/>
  <c r="BB51" i="24"/>
  <c r="AX26" i="24"/>
  <c r="BA29" i="24"/>
  <c r="AZ21" i="24"/>
  <c r="AZ28" i="24"/>
  <c r="AX52" i="24"/>
  <c r="AW62" i="24"/>
  <c r="AY8" i="24"/>
  <c r="BA59" i="24"/>
  <c r="AV9" i="24"/>
  <c r="BB28" i="24"/>
  <c r="AU28" i="24"/>
  <c r="BA28" i="24"/>
  <c r="AY28" i="24"/>
  <c r="AW28" i="24"/>
  <c r="BB7" i="24"/>
  <c r="BB38" i="24"/>
  <c r="AY38" i="24"/>
  <c r="AW38" i="24"/>
  <c r="AV38" i="24"/>
  <c r="AU38" i="24"/>
  <c r="AU41" i="24"/>
  <c r="BB41" i="24"/>
  <c r="AX41" i="24"/>
  <c r="BA16" i="24"/>
  <c r="AX16" i="24"/>
  <c r="AW16" i="24"/>
  <c r="AY16" i="24"/>
  <c r="AZ16" i="24"/>
  <c r="BB16" i="24"/>
  <c r="AW45" i="24"/>
  <c r="AY45" i="24"/>
  <c r="AW18" i="24"/>
  <c r="AU18" i="24"/>
  <c r="BA18" i="24"/>
  <c r="AV36" i="24"/>
  <c r="BA36" i="24"/>
  <c r="AY59" i="24"/>
  <c r="AW27" i="24"/>
  <c r="AU27" i="24"/>
  <c r="BB27" i="24"/>
  <c r="AY27" i="24"/>
  <c r="BB17" i="24"/>
  <c r="AX30" i="24"/>
  <c r="BB30" i="24"/>
  <c r="AU30" i="24"/>
  <c r="AW30" i="24"/>
  <c r="AX29" i="24"/>
  <c r="AX24" i="24"/>
  <c r="AY24" i="24"/>
  <c r="BA24" i="24"/>
  <c r="AZ24" i="24"/>
  <c r="AV24" i="24"/>
  <c r="AY13" i="24"/>
  <c r="BA52" i="24"/>
  <c r="AV52" i="24"/>
  <c r="BB52" i="24"/>
  <c r="AY52" i="24"/>
  <c r="AZ26" i="24"/>
  <c r="AW26" i="24"/>
  <c r="AY26" i="24"/>
  <c r="BB26" i="24"/>
  <c r="BA26" i="24"/>
  <c r="AW31" i="24"/>
  <c r="AV50" i="24"/>
  <c r="AY50" i="24"/>
  <c r="BA50" i="24"/>
  <c r="AZ57" i="24"/>
  <c r="BA8" i="24"/>
  <c r="AX8" i="24"/>
  <c r="BB12" i="24"/>
  <c r="AY12" i="24"/>
  <c r="AV12" i="24"/>
  <c r="AZ12" i="24"/>
  <c r="AZ34" i="24"/>
  <c r="AU34" i="24"/>
  <c r="AY34" i="24"/>
  <c r="BA21" i="24"/>
  <c r="AZ49" i="24"/>
  <c r="AZ35" i="24"/>
  <c r="AV41" i="24"/>
  <c r="AV31" i="24"/>
  <c r="AV21" i="24"/>
  <c r="AX45" i="24"/>
  <c r="AZ36" i="24"/>
  <c r="BA13" i="24"/>
  <c r="AZ9" i="24"/>
  <c r="AX13" i="24"/>
  <c r="BB21" i="24"/>
  <c r="AU21" i="24"/>
  <c r="AX49" i="24"/>
  <c r="BB35" i="24"/>
  <c r="AY41" i="24"/>
  <c r="BA41" i="24"/>
  <c r="BA55" i="24"/>
  <c r="BA30" i="24"/>
  <c r="AZ30" i="24"/>
  <c r="AZ13" i="24"/>
  <c r="AX67" i="24"/>
  <c r="AU20" i="24"/>
  <c r="BA31" i="24"/>
  <c r="AX35" i="24"/>
  <c r="AU59" i="24"/>
  <c r="AX47" i="24"/>
  <c r="AX31" i="24"/>
  <c r="BA51" i="24"/>
  <c r="AW15" i="24"/>
  <c r="AW21" i="24"/>
  <c r="AX27" i="24"/>
  <c r="AV16" i="24"/>
  <c r="AV22" i="24"/>
  <c r="AU52" i="24"/>
  <c r="AZ41" i="24"/>
  <c r="AX59" i="24"/>
  <c r="AY30" i="24"/>
  <c r="AW59" i="24"/>
  <c r="BB59" i="24"/>
  <c r="AY61" i="24"/>
  <c r="AZ60" i="24"/>
  <c r="AY60" i="24"/>
  <c r="AY55" i="24"/>
  <c r="AV66" i="24"/>
  <c r="AY66" i="24"/>
  <c r="AV64" i="24"/>
  <c r="AX64" i="24"/>
  <c r="AV59" i="24"/>
  <c r="AW67" i="24"/>
  <c r="BA66" i="24"/>
  <c r="AU66" i="24"/>
  <c r="AW66" i="24"/>
  <c r="AU64" i="24"/>
  <c r="AY64" i="24"/>
  <c r="BB64" i="24"/>
  <c r="AV67" i="24"/>
  <c r="AU67" i="24"/>
  <c r="AX61" i="24"/>
  <c r="AV53" i="24"/>
  <c r="BA53" i="24"/>
  <c r="AU53" i="24"/>
  <c r="AW50" i="24"/>
  <c r="BB50" i="24"/>
  <c r="AU50" i="24"/>
  <c r="AZ50" i="24"/>
  <c r="AW37" i="24"/>
  <c r="AW23" i="24"/>
  <c r="AZ67" i="24"/>
  <c r="BA67" i="24"/>
  <c r="BB67" i="24"/>
  <c r="BA34" i="24"/>
  <c r="BB34" i="24"/>
  <c r="BB4" i="24"/>
  <c r="AY4" i="24"/>
  <c r="AW55" i="24"/>
  <c r="AZ31" i="24"/>
  <c r="BA61" i="24"/>
  <c r="AV47" i="24"/>
  <c r="AY36" i="24"/>
  <c r="AX36" i="24"/>
  <c r="AV45" i="24"/>
  <c r="AZ45" i="24"/>
  <c r="AU45" i="24"/>
  <c r="AW49" i="24"/>
  <c r="BA49" i="24"/>
  <c r="AV43" i="24"/>
  <c r="AW43" i="24"/>
  <c r="AU56" i="24"/>
  <c r="AX56" i="24"/>
  <c r="AV56" i="24"/>
  <c r="BA54" i="24"/>
  <c r="AW36" i="24"/>
  <c r="BB36" i="24"/>
  <c r="BA62" i="24"/>
  <c r="BB62" i="24"/>
  <c r="AV62" i="24"/>
  <c r="AU58" i="24"/>
  <c r="AZ47" i="24"/>
  <c r="AU47" i="24"/>
  <c r="AU42" i="24"/>
  <c r="AW47" i="24"/>
  <c r="AW32" i="24"/>
  <c r="AZ61" i="24"/>
  <c r="BB58" i="24"/>
  <c r="AZ58" i="24"/>
  <c r="AU10" i="24"/>
  <c r="AV32" i="24"/>
  <c r="AU32" i="24"/>
  <c r="AV61" i="24"/>
  <c r="AY37" i="24"/>
  <c r="AX37" i="24"/>
  <c r="AV7" i="24"/>
  <c r="AY5" i="24"/>
  <c r="BA44" i="24"/>
  <c r="AU39" i="24"/>
  <c r="AV37" i="24"/>
  <c r="AU48" i="24"/>
  <c r="AW42" i="24"/>
  <c r="AX9" i="24"/>
  <c r="AU65" i="24"/>
  <c r="AU6" i="24"/>
  <c r="AW33" i="24"/>
  <c r="AU63" i="24"/>
  <c r="AV46" i="24"/>
  <c r="AX15" i="24"/>
  <c r="AZ63" i="24"/>
  <c r="AX48" i="24"/>
  <c r="BB48" i="24"/>
  <c r="AY7" i="24"/>
  <c r="AU7" i="24"/>
  <c r="BB5" i="24"/>
  <c r="AW5" i="24"/>
  <c r="AZ44" i="24"/>
  <c r="AV44" i="24"/>
  <c r="BA22" i="24"/>
  <c r="AY39" i="24"/>
  <c r="BA39" i="24"/>
  <c r="AU54" i="24"/>
  <c r="AU17" i="24"/>
  <c r="AU37" i="24"/>
  <c r="AU33" i="24"/>
  <c r="AV6" i="24"/>
  <c r="AY65" i="24"/>
  <c r="AU19" i="24"/>
  <c r="BB37" i="24"/>
  <c r="AZ46" i="24"/>
  <c r="BA46" i="24"/>
  <c r="AU15" i="24"/>
  <c r="AZ15" i="24"/>
  <c r="AW63" i="24"/>
  <c r="BB63" i="24"/>
  <c r="AZ48" i="24"/>
  <c r="BA48" i="24"/>
  <c r="AW48" i="24"/>
  <c r="BA7" i="24"/>
  <c r="AX7" i="24"/>
  <c r="AW7" i="24"/>
  <c r="AX5" i="24"/>
  <c r="AZ5" i="24"/>
  <c r="AV5" i="24"/>
  <c r="AU5" i="24"/>
  <c r="AU44" i="24"/>
  <c r="BB44" i="24"/>
  <c r="AY44" i="24"/>
  <c r="AX22" i="24"/>
  <c r="BB22" i="24"/>
  <c r="AX39" i="24"/>
  <c r="BB39" i="24"/>
  <c r="AV39" i="24"/>
  <c r="AY54" i="24"/>
  <c r="AX54" i="24"/>
  <c r="AX57" i="24"/>
  <c r="AW19" i="24"/>
  <c r="AX17" i="24"/>
  <c r="BA37" i="24"/>
  <c r="BB33" i="24"/>
  <c r="AV33" i="24"/>
  <c r="BA6" i="24"/>
  <c r="AX6" i="24"/>
  <c r="AZ65" i="24"/>
  <c r="AX65" i="24"/>
  <c r="AW17" i="24"/>
  <c r="BA19" i="24"/>
  <c r="AU61" i="24"/>
  <c r="AV25" i="24"/>
  <c r="AY25" i="24"/>
  <c r="AV20" i="24"/>
  <c r="AX20" i="24"/>
  <c r="AU46" i="24"/>
  <c r="AW46" i="24"/>
  <c r="AY46" i="24"/>
  <c r="AX46" i="24"/>
  <c r="BB15" i="24"/>
  <c r="AY15" i="24"/>
  <c r="AV15" i="24"/>
  <c r="BA63" i="24"/>
  <c r="AY63" i="24"/>
  <c r="AV63" i="24"/>
  <c r="AY49" i="24"/>
  <c r="AV49" i="24"/>
  <c r="BB49" i="24"/>
  <c r="BA35" i="24"/>
  <c r="AW35" i="24"/>
  <c r="AU35" i="24"/>
  <c r="AU22" i="24"/>
  <c r="AZ22" i="24"/>
  <c r="AY22" i="24"/>
  <c r="AX43" i="24"/>
  <c r="AY43" i="24"/>
  <c r="BB43" i="24"/>
  <c r="AV18" i="24"/>
  <c r="AZ18" i="24"/>
  <c r="AY18" i="24"/>
  <c r="BB54" i="24"/>
  <c r="AZ54" i="24"/>
  <c r="AW54" i="24"/>
  <c r="AU57" i="24"/>
  <c r="AY19" i="24"/>
  <c r="AX19" i="24"/>
  <c r="AV17" i="24"/>
  <c r="AY33" i="24"/>
  <c r="AX33" i="24"/>
  <c r="AZ33" i="24"/>
  <c r="AW6" i="24"/>
  <c r="AY6" i="24"/>
  <c r="AW65" i="24"/>
  <c r="BB65" i="24"/>
  <c r="AV65" i="24"/>
  <c r="BA25" i="24"/>
  <c r="BB61" i="24"/>
  <c r="AV58" i="24"/>
  <c r="AW58" i="24"/>
  <c r="AX58" i="24"/>
  <c r="AZ42" i="24"/>
  <c r="AV42" i="24"/>
  <c r="AX42" i="24"/>
  <c r="AZ25" i="24"/>
  <c r="AZ20" i="24"/>
  <c r="AW10" i="24"/>
  <c r="BB10" i="24"/>
  <c r="AZ17" i="24"/>
  <c r="AY17" i="24"/>
  <c r="AV19" i="24"/>
  <c r="BB19" i="24"/>
  <c r="AY57" i="24"/>
  <c r="AW57" i="24"/>
  <c r="AV57" i="24"/>
  <c r="BB57" i="24"/>
  <c r="AV8" i="24"/>
  <c r="AZ8" i="24"/>
  <c r="BB8" i="24"/>
  <c r="AU8" i="24"/>
  <c r="AX55" i="24"/>
  <c r="BA9" i="24"/>
  <c r="BB9" i="24"/>
  <c r="AZ6" i="24"/>
  <c r="BB6" i="24"/>
  <c r="BB25" i="24"/>
  <c r="AX10" i="24"/>
  <c r="AY10" i="24"/>
  <c r="AV10" i="24"/>
  <c r="AZ10" i="24"/>
  <c r="T3" i="24"/>
  <c r="AW14" i="24"/>
  <c r="BA14" i="24"/>
  <c r="AV14" i="24"/>
  <c r="AY14" i="24"/>
  <c r="BB14" i="24"/>
  <c r="AX14" i="24"/>
  <c r="AU14" i="24"/>
  <c r="AZ14" i="24"/>
  <c r="AW3" i="24"/>
  <c r="BA3" i="24"/>
  <c r="AX3" i="24"/>
  <c r="AX69" i="24"/>
  <c r="AN16" i="24"/>
  <c r="AN18" i="24"/>
  <c r="AV3" i="24"/>
  <c r="AV69" i="24"/>
  <c r="AL16" i="24"/>
  <c r="AL18" i="24"/>
  <c r="AY3" i="24"/>
  <c r="AY69" i="24"/>
  <c r="AO16" i="24"/>
  <c r="AO18" i="24"/>
  <c r="AU3" i="24"/>
  <c r="AU69" i="24"/>
  <c r="AK16" i="24"/>
  <c r="AK18" i="24"/>
  <c r="BB3" i="24"/>
  <c r="AZ3" i="24"/>
  <c r="AZ69" i="24"/>
  <c r="AP16" i="24"/>
  <c r="AP18" i="24"/>
  <c r="BA69" i="24"/>
  <c r="AQ16" i="24"/>
  <c r="AQ18" i="24"/>
  <c r="BB69" i="24"/>
  <c r="AR16" i="24"/>
  <c r="AR18" i="24"/>
  <c r="AW69" i="24"/>
  <c r="AM16" i="24"/>
  <c r="AM18" i="24"/>
  <c r="AS18" i="24"/>
</calcChain>
</file>

<file path=xl/connections.xml><?xml version="1.0" encoding="utf-8"?>
<connections xmlns="http://schemas.openxmlformats.org/spreadsheetml/2006/main">
  <connection id="1" name="aer2400-20121-01l" type="6" refreshedVersion="3" background="1">
    <textPr sourceFile="G:\2011 Automne et plus\COURS\2012 Hiver\MEC2405\Labo\aer2400-20121-01l.csv">
      <textFields>
        <textField/>
      </textFields>
    </textPr>
  </connection>
  <connection id="2" name="mec2405-20121-01c1" type="6" refreshedVersion="3" background="1" saveData="1">
    <textPr sourceFile="L:\MEC 2405 HIV 2012\mec2405-20121-01c.csv" semicolon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<sst xmlns="http://schemas.openxmlformats.org/spreadsheetml/2006/main" count="59" uniqueCount="43">
  <si>
    <t>Note finale</t>
  </si>
  <si>
    <t>Matricule</t>
  </si>
  <si>
    <t>Final ori. (/20)</t>
  </si>
  <si>
    <t>Intra 1 (/20)</t>
  </si>
  <si>
    <t>Intra 2 (/20)</t>
  </si>
  <si>
    <t>Final (/20)</t>
  </si>
  <si>
    <t>TD (/10)</t>
  </si>
  <si>
    <t>C+</t>
  </si>
  <si>
    <t>C</t>
  </si>
  <si>
    <t>D</t>
  </si>
  <si>
    <t>F</t>
  </si>
  <si>
    <t>Distribution</t>
  </si>
  <si>
    <t>Décompte</t>
  </si>
  <si>
    <t>TD1</t>
  </si>
  <si>
    <t>TD2</t>
  </si>
  <si>
    <t>Labo (/20)</t>
  </si>
  <si>
    <t>TD4</t>
  </si>
  <si>
    <t xml:space="preserve"> (/20)</t>
  </si>
  <si>
    <t>Gr</t>
  </si>
  <si>
    <t>REMARQUE</t>
  </si>
  <si>
    <t>Total</t>
  </si>
  <si>
    <t>Penal</t>
  </si>
  <si>
    <t>FINAL</t>
  </si>
  <si>
    <t>a = absent</t>
  </si>
  <si>
    <t>TD3</t>
  </si>
  <si>
    <t>A*</t>
  </si>
  <si>
    <t>Passage</t>
  </si>
  <si>
    <t>A</t>
  </si>
  <si>
    <t>Finale</t>
  </si>
  <si>
    <t>B+</t>
  </si>
  <si>
    <t>B</t>
  </si>
  <si>
    <t>D+</t>
  </si>
  <si>
    <t>Cahier (/10)</t>
  </si>
  <si>
    <t>Ex.Lab (/10)</t>
  </si>
  <si>
    <t>x= infraction mineure (ex. 10 min de retard)</t>
  </si>
  <si>
    <t>y= infraction majeure (ex. 15 min de retard, pas de cahier, pas fini les calculs)</t>
  </si>
  <si>
    <t>LABO - Pénalité(s)</t>
  </si>
  <si>
    <t>GR. 1</t>
  </si>
  <si>
    <t>Lab 1 (/2)</t>
  </si>
  <si>
    <t>Lab 2 (/2)</t>
  </si>
  <si>
    <t>Lab 3 (/2)</t>
  </si>
  <si>
    <t>Lab 4 (/2)</t>
  </si>
  <si>
    <t>Lab 5 (/2)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</si>
</sst>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21" applyNumberFormat="0" applyAlignment="0" applyProtection="0"/>
    <xf numFmtId="0" fontId="22" fillId="14" borderId="22" applyNumberFormat="0" applyAlignment="0" applyProtection="0"/>
    <xf numFmtId="0" fontId="23" fillId="14" borderId="21" applyNumberFormat="0" applyAlignment="0" applyProtection="0"/>
    <xf numFmtId="0" fontId="24" fillId="0" borderId="23" applyNumberFormat="0" applyFill="0" applyAlignment="0" applyProtection="0"/>
    <xf numFmtId="0" fontId="25" fillId="15" borderId="2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6" applyNumberFormat="0" applyFill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9" fillId="40" borderId="0" applyNumberFormat="0" applyBorder="0" applyAlignment="0" applyProtection="0"/>
    <xf numFmtId="0" fontId="1" fillId="0" borderId="0"/>
    <xf numFmtId="0" fontId="1" fillId="16" borderId="25" applyNumberFormat="0" applyFont="0" applyAlignment="0" applyProtection="0"/>
  </cellStyleXfs>
  <cellXfs count="9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0" xfId="0" applyNumberFormat="1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1" xfId="0" applyBorder="1"/>
    <xf numFmtId="2" fontId="0" fillId="3" borderId="4" xfId="0" applyNumberFormat="1" applyFill="1" applyBorder="1"/>
    <xf numFmtId="0" fontId="0" fillId="3" borderId="5" xfId="0" applyFill="1" applyBorder="1"/>
    <xf numFmtId="0" fontId="0" fillId="3" borderId="7" xfId="0" applyFill="1" applyBorder="1"/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2" fontId="0" fillId="0" borderId="12" xfId="0" applyNumberFormat="1" applyBorder="1"/>
    <xf numFmtId="0" fontId="3" fillId="5" borderId="13" xfId="0" applyFont="1" applyFill="1" applyBorder="1" applyAlignment="1">
      <alignment horizontal="center"/>
    </xf>
    <xf numFmtId="0" fontId="7" fillId="5" borderId="13" xfId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9" fontId="3" fillId="5" borderId="14" xfId="0" applyNumberFormat="1" applyFont="1" applyFill="1" applyBorder="1" applyAlignment="1">
      <alignment horizontal="center"/>
    </xf>
    <xf numFmtId="9" fontId="7" fillId="5" borderId="14" xfId="1" applyNumberForma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0" fillId="5" borderId="13" xfId="0" applyFill="1" applyBorder="1"/>
    <xf numFmtId="0" fontId="0" fillId="5" borderId="14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/>
    <xf numFmtId="0" fontId="0" fillId="3" borderId="0" xfId="0" applyFill="1" applyAlignment="1">
      <alignment horizontal="left"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3" fillId="5" borderId="15" xfId="0" applyFont="1" applyFill="1" applyBorder="1"/>
    <xf numFmtId="2" fontId="0" fillId="0" borderId="0" xfId="0" applyNumberFormat="1" applyFill="1"/>
    <xf numFmtId="0" fontId="3" fillId="5" borderId="16" xfId="0" applyFont="1" applyFill="1" applyBorder="1" applyAlignment="1">
      <alignment horizontal="center"/>
    </xf>
    <xf numFmtId="2" fontId="0" fillId="4" borderId="0" xfId="0" applyNumberFormat="1" applyFill="1"/>
    <xf numFmtId="0" fontId="0" fillId="4" borderId="0" xfId="0" applyFill="1" applyAlignment="1">
      <alignment horizontal="center"/>
    </xf>
    <xf numFmtId="0" fontId="2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5" fillId="8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6" xfId="0" applyFont="1" applyBorder="1"/>
    <xf numFmtId="2" fontId="0" fillId="0" borderId="7" xfId="0" applyNumberFormat="1" applyBorder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2" fontId="3" fillId="0" borderId="0" xfId="0" applyNumberFormat="1" applyFont="1"/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17" xfId="0" applyNumberFormat="1" applyFont="1" applyFill="1" applyBorder="1"/>
    <xf numFmtId="17" fontId="3" fillId="5" borderId="13" xfId="0" applyNumberFormat="1" applyFont="1" applyFill="1" applyBorder="1" applyAlignment="1">
      <alignment horizontal="center"/>
    </xf>
    <xf numFmtId="16" fontId="3" fillId="5" borderId="13" xfId="0" applyNumberFormat="1" applyFont="1" applyFill="1" applyBorder="1" applyAlignment="1">
      <alignment horizontal="center"/>
    </xf>
    <xf numFmtId="2" fontId="0" fillId="5" borderId="0" xfId="0" applyNumberFormat="1" applyFill="1" applyAlignment="1">
      <alignment horizontal="left"/>
    </xf>
    <xf numFmtId="2" fontId="2" fillId="5" borderId="0" xfId="0" applyNumberFormat="1" applyFont="1" applyFill="1" applyAlignment="1">
      <alignment horizontal="left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2" fontId="12" fillId="0" borderId="0" xfId="0" applyNumberFormat="1" applyFont="1" applyFill="1"/>
    <xf numFmtId="2" fontId="12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left"/>
    </xf>
    <xf numFmtId="2" fontId="0" fillId="9" borderId="0" xfId="0" applyNumberFormat="1" applyFill="1" applyAlignment="1">
      <alignment horizontal="left"/>
    </xf>
    <xf numFmtId="2" fontId="13" fillId="0" borderId="0" xfId="0" applyNumberFormat="1" applyFont="1" applyFill="1"/>
    <xf numFmtId="2" fontId="13" fillId="9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2" fontId="0" fillId="41" borderId="0" xfId="0" applyNumberFormat="1" applyFill="1" applyAlignment="1">
      <alignment horizontal="left"/>
    </xf>
    <xf numFmtId="0" fontId="2" fillId="41" borderId="0" xfId="0" applyFont="1" applyFill="1" applyAlignment="1">
      <alignment horizontal="left"/>
    </xf>
    <xf numFmtId="2" fontId="0" fillId="0" borderId="0" xfId="0" applyNumberFormat="1" applyFill="1" applyBorder="1"/>
    <xf numFmtId="0" fontId="1" fillId="0" borderId="0" xfId="42"/>
    <xf numFmtId="2" fontId="0" fillId="0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 2" xfId="43"/>
    <cellStyle name="Entrée" xfId="10" builtinId="20" customBuiltin="1"/>
    <cellStyle name="Insatisfaisant" xfId="8" builtinId="27" customBuiltin="1"/>
    <cellStyle name="Neutral" xfId="1"/>
    <cellStyle name="Neutre" xfId="9" builtinId="28" customBuiltin="1"/>
    <cellStyle name="Normal" xfId="0" builtinId="0"/>
    <cellStyle name="Normal 2" xfId="42"/>
    <cellStyle name="Satisfaisant" xfId="7" builtinId="26" customBuiltin="1"/>
    <cellStyle name="Sortie" xfId="11" builtinId="21" customBuiltin="1"/>
    <cellStyle name="Texte explicatif" xfId="16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ec2405-20121-01c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B103"/>
  <sheetViews>
    <sheetView tabSelected="1" workbookViewId="0">
      <pane xSplit="1" ySplit="2" topLeftCell="B43" activePane="bottomRight" state="frozen"/>
      <selection pane="topRight" activeCell="D1" sqref="D1"/>
      <selection pane="bottomLeft" activeCell="A3" sqref="A3"/>
      <selection pane="bottomRight" activeCell="B1" sqref="B1:D1048576"/>
    </sheetView>
  </sheetViews>
  <sheetFormatPr baseColWidth="10" defaultColWidth="9.140625" defaultRowHeight="12.75" x14ac:dyDescent="0.2"/>
  <cols>
    <col min="1" max="1" width="9.7109375" customWidth="1"/>
    <col min="2" max="2" width="8" customWidth="1"/>
    <col min="3" max="3" width="6.7109375" customWidth="1"/>
    <col min="4" max="4" width="7.85546875" customWidth="1"/>
    <col min="5" max="5" width="7.85546875" hidden="1" customWidth="1"/>
    <col min="6" max="6" width="8.85546875" customWidth="1"/>
    <col min="7" max="7" width="11.28515625" customWidth="1"/>
    <col min="8" max="8" width="10.7109375" hidden="1" customWidth="1"/>
    <col min="9" max="14" width="12.140625" customWidth="1"/>
    <col min="15" max="15" width="12.42578125" customWidth="1"/>
    <col min="16" max="16" width="11" customWidth="1"/>
    <col min="17" max="17" width="11.42578125" style="24" customWidth="1"/>
    <col min="18" max="18" width="13.42578125" customWidth="1"/>
    <col min="19" max="19" width="10" style="3" customWidth="1"/>
    <col min="20" max="20" width="5.42578125" customWidth="1"/>
    <col min="21" max="21" width="4.28515625" customWidth="1"/>
    <col min="22" max="22" width="2.85546875" style="48" customWidth="1"/>
    <col min="23" max="23" width="11" style="40" customWidth="1"/>
    <col min="24" max="24" width="8" style="40" customWidth="1"/>
    <col min="25" max="25" width="6.140625" style="40" customWidth="1"/>
    <col min="26" max="26" width="5.140625" style="40" customWidth="1"/>
    <col min="27" max="27" width="4.7109375" style="40" customWidth="1"/>
    <col min="28" max="28" width="5.42578125" style="40" customWidth="1"/>
    <col min="29" max="30" width="5.7109375" style="40" customWidth="1"/>
    <col min="31" max="31" width="8.28515625" style="40" customWidth="1"/>
    <col min="32" max="33" width="6" style="40" hidden="1" customWidth="1"/>
    <col min="34" max="34" width="6" style="43" customWidth="1"/>
    <col min="35" max="36" width="10.7109375" style="37" customWidth="1"/>
    <col min="47" max="54" width="12.42578125" customWidth="1"/>
  </cols>
  <sheetData>
    <row r="1" spans="1:54" ht="17.25" thickTop="1" thickBot="1" x14ac:dyDescent="0.3">
      <c r="A1" s="50" t="s">
        <v>37</v>
      </c>
      <c r="B1" s="70"/>
      <c r="C1" s="70"/>
      <c r="D1" s="70"/>
      <c r="E1" s="71"/>
      <c r="F1" s="28" t="s">
        <v>6</v>
      </c>
      <c r="G1" s="28" t="s">
        <v>3</v>
      </c>
      <c r="H1" s="28" t="s">
        <v>4</v>
      </c>
      <c r="I1" s="28" t="s">
        <v>38</v>
      </c>
      <c r="J1" s="28" t="s">
        <v>39</v>
      </c>
      <c r="K1" s="28" t="s">
        <v>40</v>
      </c>
      <c r="L1" s="28" t="s">
        <v>41</v>
      </c>
      <c r="M1" s="28" t="s">
        <v>42</v>
      </c>
      <c r="N1" s="28" t="s">
        <v>33</v>
      </c>
      <c r="O1" s="28" t="s">
        <v>32</v>
      </c>
      <c r="P1" s="28" t="s">
        <v>15</v>
      </c>
      <c r="Q1" s="28" t="s">
        <v>5</v>
      </c>
      <c r="R1" s="29" t="s">
        <v>2</v>
      </c>
      <c r="S1" s="30" t="s">
        <v>0</v>
      </c>
      <c r="T1" s="35"/>
      <c r="U1" s="35"/>
      <c r="W1" s="57" t="s">
        <v>19</v>
      </c>
      <c r="X1" s="55"/>
      <c r="Y1" s="55"/>
      <c r="Z1" s="44" t="s">
        <v>36</v>
      </c>
      <c r="AA1" s="44"/>
      <c r="AB1" s="44"/>
      <c r="AC1" s="44"/>
      <c r="AD1" s="44"/>
      <c r="AE1" s="44"/>
      <c r="AF1" s="44" t="s">
        <v>21</v>
      </c>
      <c r="AG1" s="44" t="s">
        <v>22</v>
      </c>
      <c r="AH1" s="46"/>
      <c r="AU1" s="89" t="s">
        <v>12</v>
      </c>
      <c r="AV1" s="90"/>
      <c r="AW1" s="90"/>
      <c r="AX1" s="90"/>
      <c r="AY1" s="90"/>
      <c r="AZ1" s="90"/>
      <c r="BA1" s="90"/>
      <c r="BB1" s="91"/>
    </row>
    <row r="2" spans="1:54" ht="15.75" thickBot="1" x14ac:dyDescent="0.3">
      <c r="A2" s="52" t="s">
        <v>1</v>
      </c>
      <c r="B2" s="31" t="s">
        <v>13</v>
      </c>
      <c r="C2" s="31" t="s">
        <v>14</v>
      </c>
      <c r="D2" s="31" t="s">
        <v>24</v>
      </c>
      <c r="E2" s="31" t="s">
        <v>16</v>
      </c>
      <c r="F2" s="32">
        <v>0.15</v>
      </c>
      <c r="G2" s="32">
        <v>0.3</v>
      </c>
      <c r="H2" s="32">
        <v>0</v>
      </c>
      <c r="I2" s="32"/>
      <c r="J2" s="32"/>
      <c r="K2" s="32"/>
      <c r="L2" s="32"/>
      <c r="M2" s="32"/>
      <c r="N2" s="32"/>
      <c r="O2" s="32"/>
      <c r="P2" s="32">
        <v>0.2</v>
      </c>
      <c r="Q2" s="32">
        <v>0.35</v>
      </c>
      <c r="R2" s="33">
        <v>0.35</v>
      </c>
      <c r="S2" s="34" t="s">
        <v>17</v>
      </c>
      <c r="T2" s="36"/>
      <c r="U2" s="31" t="s">
        <v>18</v>
      </c>
      <c r="W2" s="56"/>
      <c r="X2" s="56"/>
      <c r="Y2" s="56"/>
      <c r="Z2" s="45">
        <v>1</v>
      </c>
      <c r="AA2" s="45">
        <v>2</v>
      </c>
      <c r="AB2" s="45">
        <v>3</v>
      </c>
      <c r="AC2" s="45">
        <v>4</v>
      </c>
      <c r="AD2" s="45">
        <v>5</v>
      </c>
      <c r="AE2" s="45" t="s">
        <v>20</v>
      </c>
      <c r="AF2" s="45"/>
      <c r="AG2" s="45"/>
      <c r="AH2" s="47"/>
      <c r="AU2" s="18" t="s">
        <v>25</v>
      </c>
      <c r="AV2" s="19" t="s">
        <v>27</v>
      </c>
      <c r="AW2" s="19" t="s">
        <v>29</v>
      </c>
      <c r="AX2" s="19" t="s">
        <v>30</v>
      </c>
      <c r="AY2" s="19" t="s">
        <v>7</v>
      </c>
      <c r="AZ2" s="19" t="s">
        <v>8</v>
      </c>
      <c r="BA2" s="19" t="s">
        <v>9</v>
      </c>
      <c r="BB2" s="20" t="s">
        <v>10</v>
      </c>
    </row>
    <row r="3" spans="1:54" ht="15" x14ac:dyDescent="0.25">
      <c r="A3" s="87">
        <v>1446063</v>
      </c>
      <c r="B3" s="67">
        <v>5.25</v>
      </c>
      <c r="C3" s="67"/>
      <c r="D3" s="77"/>
      <c r="E3" s="67"/>
      <c r="F3" s="68">
        <f t="shared" ref="F3:F66" si="0">AVERAGE(B3:E3)</f>
        <v>5.25</v>
      </c>
      <c r="G3" s="77">
        <v>18</v>
      </c>
      <c r="H3" s="68"/>
      <c r="I3" s="68"/>
      <c r="J3" s="68">
        <v>1</v>
      </c>
      <c r="K3" s="68"/>
      <c r="L3" s="68">
        <v>1.75</v>
      </c>
      <c r="M3" s="68">
        <v>2</v>
      </c>
      <c r="N3" s="68"/>
      <c r="O3" s="69">
        <f t="shared" ref="O3:O34" si="1">SUM(I3:M3)</f>
        <v>4.75</v>
      </c>
      <c r="P3" s="68">
        <f t="shared" ref="P3:P34" si="2">N3+O3</f>
        <v>4.75</v>
      </c>
      <c r="Q3" s="68"/>
      <c r="R3" s="68"/>
      <c r="S3" s="53">
        <f t="shared" ref="S3:S34" si="3">(3*F3/10)+(6*G3/20)+(3*H3/20)+(4*P3/20)+(7*Q3/20)</f>
        <v>7.9250000000000007</v>
      </c>
      <c r="T3" s="54" t="str">
        <f t="shared" ref="T3:T66" si="4">IF(S3&gt;=$AL$3,$AK$3,IF(S3&gt;=$AL$4,$AK$4,IF(S3&gt;=$AL$5,$AK$5,IF(S3&gt;=$AL$6,$AK$6,IF(S3&gt;=$AL$7,$AK$7,IF(S3&gt;=$AL$8,$AK$8,IF(S3&gt;=$AL$10,$AK$10,$AK$11)))))))</f>
        <v>F</v>
      </c>
      <c r="V3" s="49"/>
      <c r="Z3" s="79"/>
      <c r="AA3" s="72"/>
      <c r="AB3" s="72"/>
      <c r="AC3" s="72"/>
      <c r="AD3" s="72"/>
      <c r="AE3" s="40">
        <f t="shared" ref="AE3:AE34" si="5">SUM(Z3:AD3)</f>
        <v>0</v>
      </c>
      <c r="AG3" s="40">
        <f t="shared" ref="AG3:AG66" si="6">AE3-AF3</f>
        <v>0</v>
      </c>
      <c r="AH3" s="58"/>
      <c r="AI3" s="51"/>
      <c r="AJ3" s="51"/>
      <c r="AK3" s="4" t="s">
        <v>25</v>
      </c>
      <c r="AL3" s="21">
        <v>16.5</v>
      </c>
      <c r="AM3" s="5"/>
      <c r="AN3" s="5" t="s">
        <v>26</v>
      </c>
      <c r="AO3" s="22">
        <v>10</v>
      </c>
      <c r="AU3" s="4">
        <f>IF(T3=$AK$3,1,0)</f>
        <v>0</v>
      </c>
      <c r="AV3" s="5">
        <f t="shared" ref="AV3:AV50" si="7">IF(T3=$AK$4,1,)</f>
        <v>0</v>
      </c>
      <c r="AW3" s="5">
        <f t="shared" ref="AW3:AW50" si="8">IF(T3=$AK$5,1,0)</f>
        <v>0</v>
      </c>
      <c r="AX3" s="5">
        <f t="shared" ref="AX3:AX50" si="9">IF(T3=$AK$6,1,0)</f>
        <v>0</v>
      </c>
      <c r="AY3" s="5">
        <f t="shared" ref="AY3:AY50" si="10">IF(T3=$AK$7,1,0)</f>
        <v>0</v>
      </c>
      <c r="AZ3" s="5">
        <f t="shared" ref="AZ3:AZ50" si="11">IF(T3=$AK$8,1,0)</f>
        <v>0</v>
      </c>
      <c r="BA3" s="5">
        <f t="shared" ref="BA3:BA50" si="12">IF(T3=$AK$10,1,0)</f>
        <v>0</v>
      </c>
      <c r="BB3" s="6">
        <f t="shared" ref="BB3:BB50" si="13">IF(T3=$AK$11,1,0)</f>
        <v>1</v>
      </c>
    </row>
    <row r="4" spans="1:54" ht="15" x14ac:dyDescent="0.25">
      <c r="A4" s="87">
        <v>1481106</v>
      </c>
      <c r="B4" s="67">
        <v>4.5</v>
      </c>
      <c r="C4" s="67"/>
      <c r="D4" s="77"/>
      <c r="E4" s="67"/>
      <c r="F4" s="68">
        <f t="shared" si="0"/>
        <v>4.5</v>
      </c>
      <c r="G4" s="77">
        <v>13.5</v>
      </c>
      <c r="H4" s="68"/>
      <c r="I4" s="68"/>
      <c r="J4" s="68"/>
      <c r="K4" s="68"/>
      <c r="L4" s="68"/>
      <c r="M4" s="68"/>
      <c r="N4" s="68"/>
      <c r="O4" s="67">
        <f t="shared" si="1"/>
        <v>0</v>
      </c>
      <c r="P4" s="68">
        <f t="shared" si="2"/>
        <v>0</v>
      </c>
      <c r="Q4" s="68"/>
      <c r="R4" s="68"/>
      <c r="S4" s="53">
        <f t="shared" si="3"/>
        <v>5.4</v>
      </c>
      <c r="T4" s="54" t="str">
        <f t="shared" si="4"/>
        <v>F</v>
      </c>
      <c r="V4" s="49"/>
      <c r="W4" s="39"/>
      <c r="Z4" s="79"/>
      <c r="AA4" s="72"/>
      <c r="AB4" s="72"/>
      <c r="AC4" s="72"/>
      <c r="AD4" s="72"/>
      <c r="AE4" s="40">
        <f t="shared" si="5"/>
        <v>0</v>
      </c>
      <c r="AG4" s="40">
        <f t="shared" si="6"/>
        <v>0</v>
      </c>
      <c r="AI4" s="51"/>
      <c r="AJ4" s="51"/>
      <c r="AK4" s="7" t="s">
        <v>27</v>
      </c>
      <c r="AL4" s="13">
        <f>AO4</f>
        <v>15</v>
      </c>
      <c r="AM4" s="8"/>
      <c r="AN4" s="8" t="s">
        <v>28</v>
      </c>
      <c r="AO4" s="23">
        <v>15</v>
      </c>
      <c r="AU4" s="7">
        <f t="shared" ref="AU4:AU50" si="14">IF(T4=$AK$3,1,0)</f>
        <v>0</v>
      </c>
      <c r="AV4" s="8">
        <f t="shared" si="7"/>
        <v>0</v>
      </c>
      <c r="AW4" s="8">
        <f t="shared" si="8"/>
        <v>0</v>
      </c>
      <c r="AX4" s="8">
        <f t="shared" si="9"/>
        <v>0</v>
      </c>
      <c r="AY4" s="8">
        <f>IF(T4=$AK$7,1,0)</f>
        <v>0</v>
      </c>
      <c r="AZ4" s="8">
        <f t="shared" si="11"/>
        <v>0</v>
      </c>
      <c r="BA4" s="8">
        <f t="shared" si="12"/>
        <v>0</v>
      </c>
      <c r="BB4" s="9">
        <f t="shared" si="13"/>
        <v>1</v>
      </c>
    </row>
    <row r="5" spans="1:54" ht="15" x14ac:dyDescent="0.25">
      <c r="A5" s="87">
        <v>1580837</v>
      </c>
      <c r="B5" s="67">
        <v>7</v>
      </c>
      <c r="C5" s="67"/>
      <c r="D5" s="77"/>
      <c r="E5" s="67"/>
      <c r="F5" s="68">
        <f t="shared" si="0"/>
        <v>7</v>
      </c>
      <c r="G5" s="77">
        <v>17.5</v>
      </c>
      <c r="H5" s="68"/>
      <c r="I5" s="68"/>
      <c r="J5" s="68">
        <v>2</v>
      </c>
      <c r="K5" s="68"/>
      <c r="L5" s="68">
        <v>1.75</v>
      </c>
      <c r="M5" s="68">
        <v>2</v>
      </c>
      <c r="N5" s="68"/>
      <c r="O5" s="67">
        <f t="shared" si="1"/>
        <v>5.75</v>
      </c>
      <c r="P5" s="68">
        <f t="shared" si="2"/>
        <v>5.75</v>
      </c>
      <c r="Q5" s="68"/>
      <c r="R5" s="68"/>
      <c r="S5" s="53">
        <f t="shared" si="3"/>
        <v>8.5</v>
      </c>
      <c r="T5" s="54" t="str">
        <f t="shared" si="4"/>
        <v>F</v>
      </c>
      <c r="V5" s="49"/>
      <c r="Z5" s="79"/>
      <c r="AA5" s="72"/>
      <c r="AB5" s="72"/>
      <c r="AC5" s="72"/>
      <c r="AD5" s="72"/>
      <c r="AE5" s="40">
        <f t="shared" si="5"/>
        <v>0</v>
      </c>
      <c r="AG5" s="40">
        <f t="shared" si="6"/>
        <v>0</v>
      </c>
      <c r="AI5" s="51"/>
      <c r="AJ5" s="51"/>
      <c r="AK5" s="7" t="s">
        <v>29</v>
      </c>
      <c r="AL5" s="13">
        <f>AO3+(AO4-AO3)*5/6</f>
        <v>14.166666666666668</v>
      </c>
      <c r="AM5" s="8"/>
      <c r="AN5" s="8"/>
      <c r="AO5" s="9"/>
      <c r="AU5" s="7">
        <f t="shared" si="14"/>
        <v>0</v>
      </c>
      <c r="AV5" s="8">
        <f t="shared" si="7"/>
        <v>0</v>
      </c>
      <c r="AW5" s="8">
        <f t="shared" si="8"/>
        <v>0</v>
      </c>
      <c r="AX5" s="8">
        <f t="shared" si="9"/>
        <v>0</v>
      </c>
      <c r="AY5" s="8">
        <f t="shared" si="10"/>
        <v>0</v>
      </c>
      <c r="AZ5" s="8">
        <f t="shared" si="11"/>
        <v>0</v>
      </c>
      <c r="BA5" s="8">
        <f t="shared" si="12"/>
        <v>0</v>
      </c>
      <c r="BB5" s="9">
        <f t="shared" si="13"/>
        <v>1</v>
      </c>
    </row>
    <row r="6" spans="1:54" ht="15" x14ac:dyDescent="0.25">
      <c r="A6" s="87">
        <v>1430752</v>
      </c>
      <c r="B6" s="67">
        <v>5.5</v>
      </c>
      <c r="C6" s="68"/>
      <c r="D6" s="77"/>
      <c r="E6" s="67"/>
      <c r="F6" s="68">
        <f t="shared" si="0"/>
        <v>5.5</v>
      </c>
      <c r="G6" s="77">
        <v>12.25</v>
      </c>
      <c r="H6" s="68"/>
      <c r="I6" s="68"/>
      <c r="J6" s="68">
        <v>0.5</v>
      </c>
      <c r="K6" s="68"/>
      <c r="L6" s="68">
        <v>1.5</v>
      </c>
      <c r="M6" s="68">
        <v>1.75</v>
      </c>
      <c r="N6" s="68"/>
      <c r="O6" s="67">
        <f t="shared" si="1"/>
        <v>3.75</v>
      </c>
      <c r="P6" s="68">
        <f t="shared" si="2"/>
        <v>3.75</v>
      </c>
      <c r="Q6" s="68"/>
      <c r="R6" s="68"/>
      <c r="S6" s="53">
        <f t="shared" si="3"/>
        <v>6.0749999999999993</v>
      </c>
      <c r="T6" s="54" t="str">
        <f t="shared" si="4"/>
        <v>F</v>
      </c>
      <c r="V6" s="49"/>
      <c r="Z6" s="79"/>
      <c r="AA6" s="72"/>
      <c r="AB6" s="72"/>
      <c r="AC6" s="72"/>
      <c r="AD6" s="72"/>
      <c r="AE6" s="40">
        <f t="shared" si="5"/>
        <v>0</v>
      </c>
      <c r="AG6" s="40">
        <f t="shared" si="6"/>
        <v>0</v>
      </c>
      <c r="AI6" s="51"/>
      <c r="AJ6" s="51"/>
      <c r="AK6" s="7" t="s">
        <v>30</v>
      </c>
      <c r="AL6" s="13">
        <f>AO3+(AO4-AO3)*2/3</f>
        <v>13.333333333333334</v>
      </c>
      <c r="AM6" s="8"/>
      <c r="AN6" s="8"/>
      <c r="AO6" s="9"/>
      <c r="AU6" s="7">
        <f t="shared" si="14"/>
        <v>0</v>
      </c>
      <c r="AV6" s="8">
        <f t="shared" si="7"/>
        <v>0</v>
      </c>
      <c r="AW6" s="8">
        <f t="shared" si="8"/>
        <v>0</v>
      </c>
      <c r="AX6" s="8">
        <f t="shared" si="9"/>
        <v>0</v>
      </c>
      <c r="AY6" s="8">
        <f t="shared" si="10"/>
        <v>0</v>
      </c>
      <c r="AZ6" s="8">
        <f t="shared" si="11"/>
        <v>0</v>
      </c>
      <c r="BA6" s="8">
        <f t="shared" si="12"/>
        <v>0</v>
      </c>
      <c r="BB6" s="9">
        <f t="shared" si="13"/>
        <v>1</v>
      </c>
    </row>
    <row r="7" spans="1:54" ht="15" x14ac:dyDescent="0.25">
      <c r="A7" s="87">
        <v>1563579</v>
      </c>
      <c r="B7" s="67">
        <v>2.5</v>
      </c>
      <c r="C7" s="67"/>
      <c r="D7" s="77"/>
      <c r="E7" s="67"/>
      <c r="F7" s="68">
        <f t="shared" si="0"/>
        <v>2.5</v>
      </c>
      <c r="G7" s="77">
        <v>6.25</v>
      </c>
      <c r="H7" s="68"/>
      <c r="I7" s="68"/>
      <c r="J7" s="68">
        <v>0.5</v>
      </c>
      <c r="K7" s="68"/>
      <c r="L7" s="68"/>
      <c r="M7" s="68"/>
      <c r="N7" s="68"/>
      <c r="O7" s="67">
        <f t="shared" si="1"/>
        <v>0.5</v>
      </c>
      <c r="P7" s="68">
        <f t="shared" si="2"/>
        <v>0.5</v>
      </c>
      <c r="Q7" s="68"/>
      <c r="R7" s="68"/>
      <c r="S7" s="53">
        <f t="shared" si="3"/>
        <v>2.7250000000000001</v>
      </c>
      <c r="T7" s="54" t="str">
        <f t="shared" si="4"/>
        <v>F</v>
      </c>
      <c r="U7" s="42"/>
      <c r="V7" s="49"/>
      <c r="Z7" s="79"/>
      <c r="AA7" s="72"/>
      <c r="AB7" s="72"/>
      <c r="AC7" s="72"/>
      <c r="AD7" s="72"/>
      <c r="AE7" s="40">
        <f t="shared" si="5"/>
        <v>0</v>
      </c>
      <c r="AG7" s="40">
        <f t="shared" si="6"/>
        <v>0</v>
      </c>
      <c r="AI7" s="51"/>
      <c r="AJ7" s="51"/>
      <c r="AK7" s="7" t="s">
        <v>7</v>
      </c>
      <c r="AL7" s="13">
        <f>AO3+(AO4-AO3)/2</f>
        <v>12.5</v>
      </c>
      <c r="AM7" s="8"/>
      <c r="AN7" s="8"/>
      <c r="AO7" s="63">
        <f>AL4-AL5</f>
        <v>0.83333333333333215</v>
      </c>
      <c r="AU7" s="7">
        <f t="shared" si="14"/>
        <v>0</v>
      </c>
      <c r="AV7" s="8">
        <f t="shared" si="7"/>
        <v>0</v>
      </c>
      <c r="AW7" s="8">
        <f t="shared" si="8"/>
        <v>0</v>
      </c>
      <c r="AX7" s="8">
        <f t="shared" si="9"/>
        <v>0</v>
      </c>
      <c r="AY7" s="8">
        <f t="shared" si="10"/>
        <v>0</v>
      </c>
      <c r="AZ7" s="8">
        <f t="shared" si="11"/>
        <v>0</v>
      </c>
      <c r="BA7" s="8">
        <f t="shared" si="12"/>
        <v>0</v>
      </c>
      <c r="BB7" s="9">
        <f t="shared" si="13"/>
        <v>1</v>
      </c>
    </row>
    <row r="8" spans="1:54" ht="15" x14ac:dyDescent="0.25">
      <c r="A8" s="87">
        <v>1525375</v>
      </c>
      <c r="B8" s="67">
        <v>1</v>
      </c>
      <c r="C8" s="67"/>
      <c r="D8" s="77"/>
      <c r="E8" s="67"/>
      <c r="F8" s="68">
        <f t="shared" si="0"/>
        <v>1</v>
      </c>
      <c r="G8" s="77">
        <v>10</v>
      </c>
      <c r="H8" s="68"/>
      <c r="I8" s="68"/>
      <c r="J8" s="68">
        <v>2</v>
      </c>
      <c r="K8" s="68"/>
      <c r="L8" s="68">
        <v>1.75</v>
      </c>
      <c r="M8" s="68">
        <v>1.75</v>
      </c>
      <c r="N8" s="68"/>
      <c r="O8" s="67">
        <f t="shared" si="1"/>
        <v>5.5</v>
      </c>
      <c r="P8" s="68">
        <f t="shared" si="2"/>
        <v>5.5</v>
      </c>
      <c r="Q8" s="68"/>
      <c r="R8" s="68"/>
      <c r="S8" s="53">
        <f t="shared" si="3"/>
        <v>4.4000000000000004</v>
      </c>
      <c r="T8" s="54" t="str">
        <f t="shared" si="4"/>
        <v>F</v>
      </c>
      <c r="V8" s="49"/>
      <c r="W8" s="65"/>
      <c r="Z8" s="79"/>
      <c r="AA8" s="72"/>
      <c r="AB8" s="72"/>
      <c r="AC8" s="72"/>
      <c r="AD8" s="72"/>
      <c r="AE8" s="40">
        <f t="shared" si="5"/>
        <v>0</v>
      </c>
      <c r="AG8" s="40">
        <f t="shared" si="6"/>
        <v>0</v>
      </c>
      <c r="AI8" s="51"/>
      <c r="AJ8" s="51"/>
      <c r="AK8" s="7" t="s">
        <v>8</v>
      </c>
      <c r="AL8" s="13">
        <f>AO3+(AO4-AO3)/3</f>
        <v>11.666666666666666</v>
      </c>
      <c r="AM8" s="8"/>
      <c r="AN8" s="8"/>
      <c r="AO8" s="63">
        <f>AL5-AL6</f>
        <v>0.83333333333333393</v>
      </c>
      <c r="AU8" s="7">
        <f t="shared" si="14"/>
        <v>0</v>
      </c>
      <c r="AV8" s="8">
        <f t="shared" si="7"/>
        <v>0</v>
      </c>
      <c r="AW8" s="8">
        <f t="shared" si="8"/>
        <v>0</v>
      </c>
      <c r="AX8" s="8">
        <f t="shared" si="9"/>
        <v>0</v>
      </c>
      <c r="AY8" s="8">
        <f t="shared" si="10"/>
        <v>0</v>
      </c>
      <c r="AZ8" s="8">
        <f t="shared" si="11"/>
        <v>0</v>
      </c>
      <c r="BA8" s="8">
        <f t="shared" si="12"/>
        <v>0</v>
      </c>
      <c r="BB8" s="9">
        <f t="shared" si="13"/>
        <v>1</v>
      </c>
    </row>
    <row r="9" spans="1:54" ht="15" x14ac:dyDescent="0.25">
      <c r="A9" s="87">
        <v>1535477</v>
      </c>
      <c r="B9" s="67">
        <v>4.5</v>
      </c>
      <c r="C9" s="67"/>
      <c r="D9" s="77"/>
      <c r="E9" s="67"/>
      <c r="F9" s="68">
        <f t="shared" si="0"/>
        <v>4.5</v>
      </c>
      <c r="G9" s="77">
        <v>19.25</v>
      </c>
      <c r="H9" s="68"/>
      <c r="I9" s="68"/>
      <c r="J9" s="68">
        <v>1.75</v>
      </c>
      <c r="K9" s="68"/>
      <c r="L9" s="68">
        <v>1.75</v>
      </c>
      <c r="M9" s="68">
        <v>1.75</v>
      </c>
      <c r="N9" s="68"/>
      <c r="O9" s="67">
        <f t="shared" si="1"/>
        <v>5.25</v>
      </c>
      <c r="P9" s="68">
        <f t="shared" si="2"/>
        <v>5.25</v>
      </c>
      <c r="Q9" s="68"/>
      <c r="R9" s="68"/>
      <c r="S9" s="53">
        <f t="shared" si="3"/>
        <v>8.1750000000000007</v>
      </c>
      <c r="T9" s="54" t="str">
        <f t="shared" si="4"/>
        <v>F</v>
      </c>
      <c r="Z9" s="79"/>
      <c r="AA9" s="72"/>
      <c r="AB9" s="72"/>
      <c r="AC9" s="72"/>
      <c r="AD9" s="72"/>
      <c r="AE9" s="40">
        <f t="shared" si="5"/>
        <v>0</v>
      </c>
      <c r="AG9" s="40">
        <f t="shared" si="6"/>
        <v>0</v>
      </c>
      <c r="AI9" s="51"/>
      <c r="AJ9" s="51"/>
      <c r="AK9" s="62" t="s">
        <v>31</v>
      </c>
      <c r="AL9" s="13">
        <f>AL8-(AL4-AL5)</f>
        <v>10.833333333333334</v>
      </c>
      <c r="AM9" s="8"/>
      <c r="AN9" s="8"/>
      <c r="AO9" s="9"/>
      <c r="AU9" s="7">
        <f t="shared" si="14"/>
        <v>0</v>
      </c>
      <c r="AV9" s="8">
        <f t="shared" si="7"/>
        <v>0</v>
      </c>
      <c r="AW9" s="8">
        <f t="shared" si="8"/>
        <v>0</v>
      </c>
      <c r="AX9" s="8">
        <f t="shared" si="9"/>
        <v>0</v>
      </c>
      <c r="AY9" s="8">
        <f t="shared" si="10"/>
        <v>0</v>
      </c>
      <c r="AZ9" s="8">
        <f t="shared" si="11"/>
        <v>0</v>
      </c>
      <c r="BA9" s="8">
        <f t="shared" si="12"/>
        <v>0</v>
      </c>
      <c r="BB9" s="9">
        <f t="shared" si="13"/>
        <v>1</v>
      </c>
    </row>
    <row r="10" spans="1:54" ht="15" x14ac:dyDescent="0.25">
      <c r="A10" s="87">
        <v>1536737</v>
      </c>
      <c r="B10" s="67">
        <v>8</v>
      </c>
      <c r="C10" s="67"/>
      <c r="D10" s="77"/>
      <c r="E10" s="67"/>
      <c r="F10" s="68">
        <f t="shared" si="0"/>
        <v>8</v>
      </c>
      <c r="G10" s="77">
        <v>15.5</v>
      </c>
      <c r="H10" s="68"/>
      <c r="I10" s="68"/>
      <c r="J10" s="68">
        <v>2</v>
      </c>
      <c r="K10" s="68"/>
      <c r="L10" s="68">
        <v>2</v>
      </c>
      <c r="M10" s="68">
        <v>2</v>
      </c>
      <c r="N10" s="68"/>
      <c r="O10" s="67">
        <f t="shared" si="1"/>
        <v>6</v>
      </c>
      <c r="P10" s="68">
        <f t="shared" si="2"/>
        <v>6</v>
      </c>
      <c r="Q10" s="68"/>
      <c r="R10" s="68"/>
      <c r="S10" s="53">
        <f t="shared" si="3"/>
        <v>8.25</v>
      </c>
      <c r="T10" s="54" t="str">
        <f t="shared" si="4"/>
        <v>F</v>
      </c>
      <c r="V10" s="49"/>
      <c r="W10" s="41"/>
      <c r="Z10" s="79"/>
      <c r="AA10" s="72"/>
      <c r="AB10" s="72"/>
      <c r="AC10" s="72"/>
      <c r="AD10" s="72"/>
      <c r="AE10" s="40">
        <f t="shared" si="5"/>
        <v>0</v>
      </c>
      <c r="AG10" s="40">
        <f t="shared" si="6"/>
        <v>0</v>
      </c>
      <c r="AI10" s="51"/>
      <c r="AJ10" s="51"/>
      <c r="AK10" s="7" t="s">
        <v>9</v>
      </c>
      <c r="AL10" s="13">
        <f>AO3</f>
        <v>10</v>
      </c>
      <c r="AM10" s="8"/>
      <c r="AN10" s="8"/>
      <c r="AO10" s="9"/>
      <c r="AU10" s="7">
        <f t="shared" si="14"/>
        <v>0</v>
      </c>
      <c r="AV10" s="8">
        <f t="shared" si="7"/>
        <v>0</v>
      </c>
      <c r="AW10" s="8">
        <f t="shared" si="8"/>
        <v>0</v>
      </c>
      <c r="AX10" s="8">
        <f t="shared" si="9"/>
        <v>0</v>
      </c>
      <c r="AY10" s="8">
        <f t="shared" si="10"/>
        <v>0</v>
      </c>
      <c r="AZ10" s="8">
        <f t="shared" si="11"/>
        <v>0</v>
      </c>
      <c r="BA10" s="8">
        <f t="shared" si="12"/>
        <v>0</v>
      </c>
      <c r="BB10" s="9">
        <f t="shared" si="13"/>
        <v>1</v>
      </c>
    </row>
    <row r="11" spans="1:54" ht="15.75" thickBot="1" x14ac:dyDescent="0.3">
      <c r="A11" s="87">
        <v>1537503</v>
      </c>
      <c r="B11" s="67"/>
      <c r="C11" s="67"/>
      <c r="D11" s="77"/>
      <c r="E11" s="67"/>
      <c r="F11" s="68" t="e">
        <f t="shared" si="0"/>
        <v>#DIV/0!</v>
      </c>
      <c r="G11" s="77">
        <v>15</v>
      </c>
      <c r="H11" s="68"/>
      <c r="I11" s="68"/>
      <c r="J11" s="68">
        <v>1.75</v>
      </c>
      <c r="K11" s="68"/>
      <c r="L11" s="68">
        <v>2</v>
      </c>
      <c r="M11" s="68">
        <v>2</v>
      </c>
      <c r="N11" s="68"/>
      <c r="O11" s="67">
        <f t="shared" si="1"/>
        <v>5.75</v>
      </c>
      <c r="P11" s="68">
        <f t="shared" si="2"/>
        <v>5.75</v>
      </c>
      <c r="Q11" s="68"/>
      <c r="R11" s="68"/>
      <c r="S11" s="53" t="e">
        <f t="shared" si="3"/>
        <v>#DIV/0!</v>
      </c>
      <c r="T11" s="54" t="e">
        <f t="shared" si="4"/>
        <v>#DIV/0!</v>
      </c>
      <c r="V11" s="49"/>
      <c r="Z11" s="79"/>
      <c r="AA11" s="72"/>
      <c r="AB11" s="72"/>
      <c r="AC11" s="72"/>
      <c r="AD11" s="72"/>
      <c r="AE11" s="40">
        <f t="shared" si="5"/>
        <v>0</v>
      </c>
      <c r="AG11" s="40">
        <f t="shared" si="6"/>
        <v>0</v>
      </c>
      <c r="AH11" s="58"/>
      <c r="AI11" s="51"/>
      <c r="AJ11" s="51"/>
      <c r="AK11" s="10" t="s">
        <v>10</v>
      </c>
      <c r="AL11" s="11"/>
      <c r="AM11" s="11"/>
      <c r="AN11" s="11"/>
      <c r="AO11" s="12"/>
      <c r="AU11" s="7" t="e">
        <f t="shared" si="14"/>
        <v>#DIV/0!</v>
      </c>
      <c r="AV11" s="8" t="e">
        <f t="shared" si="7"/>
        <v>#DIV/0!</v>
      </c>
      <c r="AW11" s="8" t="e">
        <f t="shared" si="8"/>
        <v>#DIV/0!</v>
      </c>
      <c r="AX11" s="8" t="e">
        <f t="shared" si="9"/>
        <v>#DIV/0!</v>
      </c>
      <c r="AY11" s="8" t="e">
        <f t="shared" si="10"/>
        <v>#DIV/0!</v>
      </c>
      <c r="AZ11" s="8" t="e">
        <f t="shared" si="11"/>
        <v>#DIV/0!</v>
      </c>
      <c r="BA11" s="8" t="e">
        <f t="shared" si="12"/>
        <v>#DIV/0!</v>
      </c>
      <c r="BB11" s="9" t="e">
        <f t="shared" si="13"/>
        <v>#DIV/0!</v>
      </c>
    </row>
    <row r="12" spans="1:54" ht="15" x14ac:dyDescent="0.25">
      <c r="A12" s="87">
        <v>1396989</v>
      </c>
      <c r="B12" s="67">
        <v>5.75</v>
      </c>
      <c r="C12" s="67"/>
      <c r="D12" s="77"/>
      <c r="E12" s="67"/>
      <c r="F12" s="68">
        <f t="shared" si="0"/>
        <v>5.75</v>
      </c>
      <c r="G12" s="77">
        <v>16.75</v>
      </c>
      <c r="H12" s="68"/>
      <c r="I12" s="68"/>
      <c r="J12" s="68">
        <v>2</v>
      </c>
      <c r="K12" s="68"/>
      <c r="L12" s="68">
        <v>2</v>
      </c>
      <c r="M12" s="68">
        <v>2</v>
      </c>
      <c r="N12" s="68"/>
      <c r="O12" s="67">
        <f t="shared" si="1"/>
        <v>6</v>
      </c>
      <c r="P12" s="68">
        <f t="shared" si="2"/>
        <v>6</v>
      </c>
      <c r="Q12" s="68"/>
      <c r="R12" s="68"/>
      <c r="S12" s="53">
        <f t="shared" si="3"/>
        <v>7.95</v>
      </c>
      <c r="T12" s="54" t="str">
        <f t="shared" si="4"/>
        <v>F</v>
      </c>
      <c r="V12" s="49"/>
      <c r="W12" s="39"/>
      <c r="Z12" s="79"/>
      <c r="AA12" s="72"/>
      <c r="AB12" s="72"/>
      <c r="AC12" s="80"/>
      <c r="AD12" s="72"/>
      <c r="AE12" s="40">
        <f t="shared" si="5"/>
        <v>0</v>
      </c>
      <c r="AG12" s="40">
        <f t="shared" si="6"/>
        <v>0</v>
      </c>
      <c r="AI12" s="51"/>
      <c r="AJ12" s="51"/>
      <c r="AU12" s="7">
        <f t="shared" si="14"/>
        <v>0</v>
      </c>
      <c r="AV12" s="8">
        <f t="shared" si="7"/>
        <v>0</v>
      </c>
      <c r="AW12" s="8">
        <f t="shared" si="8"/>
        <v>0</v>
      </c>
      <c r="AX12" s="8">
        <f t="shared" si="9"/>
        <v>0</v>
      </c>
      <c r="AY12" s="8">
        <f t="shared" si="10"/>
        <v>0</v>
      </c>
      <c r="AZ12" s="8">
        <f t="shared" si="11"/>
        <v>0</v>
      </c>
      <c r="BA12" s="8">
        <f t="shared" si="12"/>
        <v>0</v>
      </c>
      <c r="BB12" s="9">
        <f t="shared" si="13"/>
        <v>1</v>
      </c>
    </row>
    <row r="13" spans="1:54" ht="15.75" thickBot="1" x14ac:dyDescent="0.3">
      <c r="A13" s="87">
        <v>1649722</v>
      </c>
      <c r="B13" s="67">
        <v>6.5</v>
      </c>
      <c r="C13" s="67"/>
      <c r="D13" s="77"/>
      <c r="E13" s="67"/>
      <c r="F13" s="68">
        <f t="shared" si="0"/>
        <v>6.5</v>
      </c>
      <c r="G13" s="77">
        <v>17.25</v>
      </c>
      <c r="H13" s="68"/>
      <c r="I13" s="68"/>
      <c r="J13" s="68">
        <v>1.25</v>
      </c>
      <c r="K13" s="68"/>
      <c r="L13" s="68">
        <v>1.75</v>
      </c>
      <c r="M13" s="68">
        <v>2</v>
      </c>
      <c r="N13" s="68"/>
      <c r="O13" s="67">
        <f t="shared" si="1"/>
        <v>5</v>
      </c>
      <c r="P13" s="68">
        <f t="shared" si="2"/>
        <v>5</v>
      </c>
      <c r="Q13" s="68"/>
      <c r="R13" s="68"/>
      <c r="S13" s="53">
        <f t="shared" si="3"/>
        <v>8.125</v>
      </c>
      <c r="T13" s="54" t="str">
        <f t="shared" si="4"/>
        <v>F</v>
      </c>
      <c r="V13" s="49"/>
      <c r="Z13" s="79"/>
      <c r="AA13" s="72"/>
      <c r="AB13" s="72"/>
      <c r="AC13" s="72"/>
      <c r="AD13" s="72"/>
      <c r="AE13" s="40">
        <f t="shared" si="5"/>
        <v>0</v>
      </c>
      <c r="AG13" s="40">
        <f t="shared" si="6"/>
        <v>0</v>
      </c>
      <c r="AI13" s="51"/>
      <c r="AJ13" s="51"/>
      <c r="AU13" s="7">
        <f t="shared" si="14"/>
        <v>0</v>
      </c>
      <c r="AV13" s="8">
        <f t="shared" si="7"/>
        <v>0</v>
      </c>
      <c r="AW13" s="8">
        <f t="shared" si="8"/>
        <v>0</v>
      </c>
      <c r="AX13" s="8">
        <f t="shared" si="9"/>
        <v>0</v>
      </c>
      <c r="AY13" s="8">
        <f t="shared" si="10"/>
        <v>0</v>
      </c>
      <c r="AZ13" s="8">
        <f t="shared" si="11"/>
        <v>0</v>
      </c>
      <c r="BA13" s="8">
        <f t="shared" si="12"/>
        <v>0</v>
      </c>
      <c r="BB13" s="9">
        <f t="shared" si="13"/>
        <v>1</v>
      </c>
    </row>
    <row r="14" spans="1:54" ht="15.75" thickBot="1" x14ac:dyDescent="0.3">
      <c r="A14" s="87">
        <v>1390364</v>
      </c>
      <c r="B14" s="67">
        <v>5.25</v>
      </c>
      <c r="C14" s="67"/>
      <c r="D14" s="77"/>
      <c r="E14" s="67"/>
      <c r="F14" s="68">
        <f t="shared" si="0"/>
        <v>5.25</v>
      </c>
      <c r="G14" s="77">
        <v>16.25</v>
      </c>
      <c r="H14" s="68"/>
      <c r="I14" s="68"/>
      <c r="J14" s="68"/>
      <c r="K14" s="68"/>
      <c r="L14" s="68"/>
      <c r="M14" s="68"/>
      <c r="N14" s="68"/>
      <c r="O14" s="67">
        <f t="shared" si="1"/>
        <v>0</v>
      </c>
      <c r="P14" s="68">
        <f t="shared" si="2"/>
        <v>0</v>
      </c>
      <c r="Q14" s="68"/>
      <c r="R14" s="68"/>
      <c r="S14" s="53">
        <f t="shared" si="3"/>
        <v>6.45</v>
      </c>
      <c r="T14" s="54" t="str">
        <f t="shared" si="4"/>
        <v>F</v>
      </c>
      <c r="V14" s="49"/>
      <c r="Z14" s="79"/>
      <c r="AA14" s="72"/>
      <c r="AB14" s="72"/>
      <c r="AC14" s="72"/>
      <c r="AD14" s="72"/>
      <c r="AE14" s="40">
        <f t="shared" si="5"/>
        <v>0</v>
      </c>
      <c r="AG14" s="40">
        <f t="shared" si="6"/>
        <v>0</v>
      </c>
      <c r="AH14" s="58"/>
      <c r="AI14" s="51"/>
      <c r="AJ14" s="51"/>
      <c r="AK14" s="89" t="s">
        <v>11</v>
      </c>
      <c r="AL14" s="90"/>
      <c r="AM14" s="90"/>
      <c r="AN14" s="90"/>
      <c r="AO14" s="90"/>
      <c r="AP14" s="90"/>
      <c r="AQ14" s="90"/>
      <c r="AR14" s="91"/>
      <c r="AU14" s="7">
        <f t="shared" si="14"/>
        <v>0</v>
      </c>
      <c r="AV14" s="8">
        <f t="shared" si="7"/>
        <v>0</v>
      </c>
      <c r="AW14" s="8">
        <f t="shared" si="8"/>
        <v>0</v>
      </c>
      <c r="AX14" s="8">
        <f t="shared" si="9"/>
        <v>0</v>
      </c>
      <c r="AY14" s="8">
        <f t="shared" si="10"/>
        <v>0</v>
      </c>
      <c r="AZ14" s="8">
        <f t="shared" si="11"/>
        <v>0</v>
      </c>
      <c r="BA14" s="8">
        <f t="shared" si="12"/>
        <v>0</v>
      </c>
      <c r="BB14" s="9">
        <f t="shared" si="13"/>
        <v>1</v>
      </c>
    </row>
    <row r="15" spans="1:54" ht="15.75" thickBot="1" x14ac:dyDescent="0.3">
      <c r="A15" s="87">
        <v>1489678</v>
      </c>
      <c r="B15" s="67">
        <v>2.5</v>
      </c>
      <c r="C15" s="68"/>
      <c r="D15" s="77"/>
      <c r="E15" s="67"/>
      <c r="F15" s="68">
        <f t="shared" si="0"/>
        <v>2.5</v>
      </c>
      <c r="G15" s="77">
        <v>9.75</v>
      </c>
      <c r="H15" s="68"/>
      <c r="I15" s="68"/>
      <c r="J15" s="68"/>
      <c r="K15" s="68"/>
      <c r="L15" s="68"/>
      <c r="M15" s="68"/>
      <c r="N15" s="68"/>
      <c r="O15" s="67">
        <f t="shared" si="1"/>
        <v>0</v>
      </c>
      <c r="P15" s="68">
        <f t="shared" si="2"/>
        <v>0</v>
      </c>
      <c r="Q15" s="68"/>
      <c r="R15" s="68"/>
      <c r="S15" s="53">
        <f t="shared" si="3"/>
        <v>3.6749999999999998</v>
      </c>
      <c r="T15" s="54" t="str">
        <f t="shared" si="4"/>
        <v>F</v>
      </c>
      <c r="V15" s="49"/>
      <c r="Z15" s="79"/>
      <c r="AA15" s="72"/>
      <c r="AB15" s="72"/>
      <c r="AC15" s="72"/>
      <c r="AD15" s="72"/>
      <c r="AE15" s="40">
        <f t="shared" si="5"/>
        <v>0</v>
      </c>
      <c r="AG15" s="40">
        <f t="shared" si="6"/>
        <v>0</v>
      </c>
      <c r="AH15" s="58"/>
      <c r="AI15" s="51"/>
      <c r="AJ15" s="51"/>
      <c r="AK15" s="1" t="s">
        <v>25</v>
      </c>
      <c r="AL15" s="2" t="s">
        <v>27</v>
      </c>
      <c r="AM15" s="2" t="s">
        <v>29</v>
      </c>
      <c r="AN15" s="2" t="s">
        <v>30</v>
      </c>
      <c r="AO15" s="2" t="s">
        <v>7</v>
      </c>
      <c r="AP15" s="2" t="s">
        <v>8</v>
      </c>
      <c r="AQ15" s="2" t="s">
        <v>9</v>
      </c>
      <c r="AR15" s="14" t="s">
        <v>10</v>
      </c>
      <c r="AU15" s="7">
        <f t="shared" si="14"/>
        <v>0</v>
      </c>
      <c r="AV15" s="8">
        <f t="shared" si="7"/>
        <v>0</v>
      </c>
      <c r="AW15" s="8">
        <f t="shared" si="8"/>
        <v>0</v>
      </c>
      <c r="AX15" s="8">
        <f t="shared" si="9"/>
        <v>0</v>
      </c>
      <c r="AY15" s="8">
        <f t="shared" si="10"/>
        <v>0</v>
      </c>
      <c r="AZ15" s="8">
        <f t="shared" si="11"/>
        <v>0</v>
      </c>
      <c r="BA15" s="8">
        <f t="shared" si="12"/>
        <v>0</v>
      </c>
      <c r="BB15" s="9">
        <f t="shared" si="13"/>
        <v>1</v>
      </c>
    </row>
    <row r="16" spans="1:54" ht="15.75" thickBot="1" x14ac:dyDescent="0.3">
      <c r="A16" s="87">
        <v>1598725</v>
      </c>
      <c r="B16" s="67">
        <v>7.25</v>
      </c>
      <c r="C16" s="67"/>
      <c r="D16" s="77"/>
      <c r="E16" s="67"/>
      <c r="F16" s="68">
        <f t="shared" si="0"/>
        <v>7.25</v>
      </c>
      <c r="G16" s="77">
        <v>17.5</v>
      </c>
      <c r="H16" s="68"/>
      <c r="I16" s="68"/>
      <c r="J16" s="68">
        <v>2</v>
      </c>
      <c r="K16" s="68"/>
      <c r="L16" s="68">
        <v>1.5</v>
      </c>
      <c r="M16" s="68">
        <v>2</v>
      </c>
      <c r="N16" s="68"/>
      <c r="O16" s="67">
        <f t="shared" si="1"/>
        <v>5.5</v>
      </c>
      <c r="P16" s="68">
        <f t="shared" si="2"/>
        <v>5.5</v>
      </c>
      <c r="Q16" s="68"/>
      <c r="R16" s="68"/>
      <c r="S16" s="53">
        <f t="shared" si="3"/>
        <v>8.5250000000000004</v>
      </c>
      <c r="T16" s="54" t="str">
        <f t="shared" si="4"/>
        <v>F</v>
      </c>
      <c r="U16" s="42"/>
      <c r="V16" s="49"/>
      <c r="Z16" s="79"/>
      <c r="AA16" s="72"/>
      <c r="AB16" s="72"/>
      <c r="AC16" s="72"/>
      <c r="AD16" s="72"/>
      <c r="AE16" s="40">
        <f t="shared" si="5"/>
        <v>0</v>
      </c>
      <c r="AG16" s="40">
        <f t="shared" si="6"/>
        <v>0</v>
      </c>
      <c r="AI16" s="51"/>
      <c r="AJ16" s="51"/>
      <c r="AK16" s="15" t="e">
        <f>AU69</f>
        <v>#DIV/0!</v>
      </c>
      <c r="AL16" s="16" t="e">
        <f>AV69</f>
        <v>#DIV/0!</v>
      </c>
      <c r="AM16" s="16" t="e">
        <f t="shared" ref="AM16:AR16" si="15">AW69</f>
        <v>#DIV/0!</v>
      </c>
      <c r="AN16" s="16" t="e">
        <f t="shared" si="15"/>
        <v>#DIV/0!</v>
      </c>
      <c r="AO16" s="16" t="e">
        <f t="shared" si="15"/>
        <v>#DIV/0!</v>
      </c>
      <c r="AP16" s="16" t="e">
        <f t="shared" si="15"/>
        <v>#DIV/0!</v>
      </c>
      <c r="AQ16" s="16" t="e">
        <f t="shared" si="15"/>
        <v>#DIV/0!</v>
      </c>
      <c r="AR16" s="17" t="e">
        <f t="shared" si="15"/>
        <v>#DIV/0!</v>
      </c>
      <c r="AU16" s="7">
        <f t="shared" si="14"/>
        <v>0</v>
      </c>
      <c r="AV16" s="8">
        <f t="shared" si="7"/>
        <v>0</v>
      </c>
      <c r="AW16" s="8">
        <f t="shared" si="8"/>
        <v>0</v>
      </c>
      <c r="AX16" s="8">
        <f t="shared" si="9"/>
        <v>0</v>
      </c>
      <c r="AY16" s="8">
        <f t="shared" si="10"/>
        <v>0</v>
      </c>
      <c r="AZ16" s="8">
        <f t="shared" si="11"/>
        <v>0</v>
      </c>
      <c r="BA16" s="8">
        <f t="shared" si="12"/>
        <v>0</v>
      </c>
      <c r="BB16" s="9">
        <f t="shared" si="13"/>
        <v>1</v>
      </c>
    </row>
    <row r="17" spans="1:54" ht="15" x14ac:dyDescent="0.25">
      <c r="A17" s="87">
        <v>1440595</v>
      </c>
      <c r="B17" s="67">
        <v>10</v>
      </c>
      <c r="C17" s="67"/>
      <c r="D17" s="77"/>
      <c r="E17" s="67"/>
      <c r="F17" s="68">
        <f t="shared" si="0"/>
        <v>10</v>
      </c>
      <c r="G17" s="77">
        <v>16.5</v>
      </c>
      <c r="H17" s="68"/>
      <c r="I17" s="68"/>
      <c r="J17" s="68">
        <v>1.5</v>
      </c>
      <c r="K17" s="68"/>
      <c r="L17" s="68">
        <v>1.5</v>
      </c>
      <c r="M17" s="68">
        <v>2</v>
      </c>
      <c r="N17" s="68"/>
      <c r="O17" s="67">
        <f t="shared" si="1"/>
        <v>5</v>
      </c>
      <c r="P17" s="68">
        <f t="shared" si="2"/>
        <v>5</v>
      </c>
      <c r="Q17" s="68"/>
      <c r="R17" s="68"/>
      <c r="S17" s="53">
        <f t="shared" si="3"/>
        <v>8.9499999999999993</v>
      </c>
      <c r="T17" s="54" t="str">
        <f t="shared" si="4"/>
        <v>F</v>
      </c>
      <c r="V17" s="49"/>
      <c r="Z17" s="79"/>
      <c r="AA17" s="72"/>
      <c r="AB17" s="72"/>
      <c r="AC17" s="72"/>
      <c r="AD17" s="72"/>
      <c r="AE17" s="40">
        <f t="shared" si="5"/>
        <v>0</v>
      </c>
      <c r="AG17" s="40">
        <f t="shared" si="6"/>
        <v>0</v>
      </c>
      <c r="AI17" s="51"/>
      <c r="AJ17" s="51"/>
      <c r="AK17">
        <v>4</v>
      </c>
      <c r="AL17">
        <v>4</v>
      </c>
      <c r="AM17">
        <v>3.5</v>
      </c>
      <c r="AN17">
        <v>3</v>
      </c>
      <c r="AO17">
        <v>2.5</v>
      </c>
      <c r="AP17">
        <v>2</v>
      </c>
      <c r="AQ17">
        <v>1.5</v>
      </c>
      <c r="AR17">
        <v>1</v>
      </c>
      <c r="AU17" s="7">
        <f t="shared" si="14"/>
        <v>0</v>
      </c>
      <c r="AV17" s="8">
        <f t="shared" si="7"/>
        <v>0</v>
      </c>
      <c r="AW17" s="8">
        <f t="shared" si="8"/>
        <v>0</v>
      </c>
      <c r="AX17" s="8">
        <f t="shared" si="9"/>
        <v>0</v>
      </c>
      <c r="AY17" s="8">
        <f t="shared" si="10"/>
        <v>0</v>
      </c>
      <c r="AZ17" s="8">
        <f t="shared" si="11"/>
        <v>0</v>
      </c>
      <c r="BA17" s="8">
        <f t="shared" si="12"/>
        <v>0</v>
      </c>
      <c r="BB17" s="9">
        <f t="shared" si="13"/>
        <v>1</v>
      </c>
    </row>
    <row r="18" spans="1:54" ht="15" x14ac:dyDescent="0.25">
      <c r="A18" s="87">
        <v>1554906</v>
      </c>
      <c r="B18" s="67">
        <v>8.75</v>
      </c>
      <c r="C18" s="67"/>
      <c r="D18" s="77"/>
      <c r="E18" s="67"/>
      <c r="F18" s="68">
        <f t="shared" si="0"/>
        <v>8.75</v>
      </c>
      <c r="G18" s="77">
        <v>17.25</v>
      </c>
      <c r="H18" s="68"/>
      <c r="I18" s="68"/>
      <c r="J18" s="68">
        <v>1.25</v>
      </c>
      <c r="K18" s="68"/>
      <c r="L18" s="68">
        <v>2</v>
      </c>
      <c r="M18" s="68">
        <v>1.75</v>
      </c>
      <c r="N18" s="68"/>
      <c r="O18" s="67">
        <f t="shared" si="1"/>
        <v>5</v>
      </c>
      <c r="P18" s="68">
        <f t="shared" si="2"/>
        <v>5</v>
      </c>
      <c r="Q18" s="68"/>
      <c r="R18" s="68"/>
      <c r="S18" s="53">
        <f t="shared" si="3"/>
        <v>8.8000000000000007</v>
      </c>
      <c r="T18" s="54" t="str">
        <f t="shared" si="4"/>
        <v>F</v>
      </c>
      <c r="V18" s="49"/>
      <c r="W18" s="65"/>
      <c r="Z18" s="79"/>
      <c r="AA18" s="72"/>
      <c r="AB18" s="72"/>
      <c r="AC18" s="72"/>
      <c r="AD18" s="72"/>
      <c r="AE18" s="40">
        <f t="shared" si="5"/>
        <v>0</v>
      </c>
      <c r="AG18" s="40">
        <f t="shared" si="6"/>
        <v>0</v>
      </c>
      <c r="AI18" s="51"/>
      <c r="AJ18" s="51"/>
      <c r="AK18" t="e">
        <f>AK17*AK16</f>
        <v>#DIV/0!</v>
      </c>
      <c r="AL18" t="e">
        <f t="shared" ref="AL18:AR18" si="16">AL17*AL16</f>
        <v>#DIV/0!</v>
      </c>
      <c r="AM18" t="e">
        <f t="shared" si="16"/>
        <v>#DIV/0!</v>
      </c>
      <c r="AN18" t="e">
        <f t="shared" si="16"/>
        <v>#DIV/0!</v>
      </c>
      <c r="AO18" t="e">
        <f t="shared" si="16"/>
        <v>#DIV/0!</v>
      </c>
      <c r="AP18" t="e">
        <f t="shared" si="16"/>
        <v>#DIV/0!</v>
      </c>
      <c r="AQ18" t="e">
        <f t="shared" si="16"/>
        <v>#DIV/0!</v>
      </c>
      <c r="AR18" t="e">
        <f t="shared" si="16"/>
        <v>#DIV/0!</v>
      </c>
      <c r="AS18" s="66" t="e">
        <f>SUM(AK18:AR18)/SUM(AK16:AR16)</f>
        <v>#DIV/0!</v>
      </c>
      <c r="AU18" s="7">
        <f t="shared" si="14"/>
        <v>0</v>
      </c>
      <c r="AV18" s="8">
        <f t="shared" si="7"/>
        <v>0</v>
      </c>
      <c r="AW18" s="8">
        <f t="shared" si="8"/>
        <v>0</v>
      </c>
      <c r="AX18" s="8">
        <f t="shared" si="9"/>
        <v>0</v>
      </c>
      <c r="AY18" s="8">
        <f t="shared" si="10"/>
        <v>0</v>
      </c>
      <c r="AZ18" s="8">
        <f t="shared" si="11"/>
        <v>0</v>
      </c>
      <c r="BA18" s="8">
        <f t="shared" si="12"/>
        <v>0</v>
      </c>
      <c r="BB18" s="9">
        <f t="shared" si="13"/>
        <v>1</v>
      </c>
    </row>
    <row r="19" spans="1:54" ht="15" x14ac:dyDescent="0.25">
      <c r="A19" s="87">
        <v>1483659</v>
      </c>
      <c r="B19" s="67"/>
      <c r="C19" s="68"/>
      <c r="D19" s="77"/>
      <c r="E19" s="67"/>
      <c r="F19" s="68" t="e">
        <f t="shared" si="0"/>
        <v>#DIV/0!</v>
      </c>
      <c r="G19" s="77">
        <v>18.25</v>
      </c>
      <c r="H19" s="68"/>
      <c r="I19" s="68"/>
      <c r="J19" s="68"/>
      <c r="K19" s="68"/>
      <c r="L19" s="68"/>
      <c r="M19" s="68"/>
      <c r="N19" s="68"/>
      <c r="O19" s="67">
        <f t="shared" si="1"/>
        <v>0</v>
      </c>
      <c r="P19" s="68">
        <f t="shared" si="2"/>
        <v>0</v>
      </c>
      <c r="Q19" s="68"/>
      <c r="R19" s="68"/>
      <c r="S19" s="53" t="e">
        <f t="shared" si="3"/>
        <v>#DIV/0!</v>
      </c>
      <c r="T19" s="54" t="e">
        <f t="shared" si="4"/>
        <v>#DIV/0!</v>
      </c>
      <c r="Z19" s="79"/>
      <c r="AA19" s="72"/>
      <c r="AB19" s="72"/>
      <c r="AC19" s="72"/>
      <c r="AD19" s="72"/>
      <c r="AE19" s="40">
        <f t="shared" si="5"/>
        <v>0</v>
      </c>
      <c r="AG19" s="40">
        <f t="shared" si="6"/>
        <v>0</v>
      </c>
      <c r="AI19" s="51"/>
      <c r="AJ19" s="51"/>
      <c r="AU19" s="7" t="e">
        <f t="shared" si="14"/>
        <v>#DIV/0!</v>
      </c>
      <c r="AV19" s="8" t="e">
        <f t="shared" si="7"/>
        <v>#DIV/0!</v>
      </c>
      <c r="AW19" s="8" t="e">
        <f t="shared" si="8"/>
        <v>#DIV/0!</v>
      </c>
      <c r="AX19" s="8" t="e">
        <f t="shared" si="9"/>
        <v>#DIV/0!</v>
      </c>
      <c r="AY19" s="8" t="e">
        <f t="shared" si="10"/>
        <v>#DIV/0!</v>
      </c>
      <c r="AZ19" s="8" t="e">
        <f t="shared" si="11"/>
        <v>#DIV/0!</v>
      </c>
      <c r="BA19" s="8" t="e">
        <f t="shared" si="12"/>
        <v>#DIV/0!</v>
      </c>
      <c r="BB19" s="9" t="e">
        <f t="shared" si="13"/>
        <v>#DIV/0!</v>
      </c>
    </row>
    <row r="20" spans="1:54" ht="15" x14ac:dyDescent="0.25">
      <c r="A20" s="87">
        <v>1585732</v>
      </c>
      <c r="B20" s="67">
        <v>3.25</v>
      </c>
      <c r="C20" s="67"/>
      <c r="D20" s="77"/>
      <c r="E20" s="67"/>
      <c r="F20" s="68">
        <f t="shared" si="0"/>
        <v>3.25</v>
      </c>
      <c r="G20" s="77"/>
      <c r="H20" s="68"/>
      <c r="I20" s="68"/>
      <c r="J20" s="68">
        <v>2</v>
      </c>
      <c r="K20" s="68"/>
      <c r="L20" s="68"/>
      <c r="M20" s="68"/>
      <c r="N20" s="68"/>
      <c r="O20" s="67">
        <f t="shared" si="1"/>
        <v>2</v>
      </c>
      <c r="P20" s="68">
        <f t="shared" si="2"/>
        <v>2</v>
      </c>
      <c r="Q20" s="68"/>
      <c r="R20" s="68"/>
      <c r="S20" s="53">
        <f t="shared" si="3"/>
        <v>1.375</v>
      </c>
      <c r="T20" s="54" t="str">
        <f t="shared" si="4"/>
        <v>F</v>
      </c>
      <c r="V20" s="49"/>
      <c r="Z20" s="79"/>
      <c r="AA20" s="72"/>
      <c r="AB20" s="72"/>
      <c r="AC20" s="82"/>
      <c r="AD20" s="72"/>
      <c r="AE20" s="40">
        <f t="shared" si="5"/>
        <v>0</v>
      </c>
      <c r="AG20" s="40">
        <f t="shared" si="6"/>
        <v>0</v>
      </c>
      <c r="AH20" s="58"/>
      <c r="AI20" s="51"/>
      <c r="AJ20" s="51"/>
      <c r="AU20" s="7">
        <f t="shared" si="14"/>
        <v>0</v>
      </c>
      <c r="AV20" s="8">
        <f t="shared" si="7"/>
        <v>0</v>
      </c>
      <c r="AW20" s="8">
        <f t="shared" si="8"/>
        <v>0</v>
      </c>
      <c r="AX20" s="8">
        <f t="shared" si="9"/>
        <v>0</v>
      </c>
      <c r="AY20" s="8">
        <f t="shared" si="10"/>
        <v>0</v>
      </c>
      <c r="AZ20" s="8">
        <f t="shared" si="11"/>
        <v>0</v>
      </c>
      <c r="BA20" s="8">
        <f t="shared" si="12"/>
        <v>0</v>
      </c>
      <c r="BB20" s="9">
        <f t="shared" si="13"/>
        <v>1</v>
      </c>
    </row>
    <row r="21" spans="1:54" ht="15" x14ac:dyDescent="0.25">
      <c r="A21" s="87">
        <v>1486506</v>
      </c>
      <c r="B21" s="67">
        <v>4.75</v>
      </c>
      <c r="C21" s="67"/>
      <c r="D21" s="77"/>
      <c r="E21" s="67"/>
      <c r="F21" s="68">
        <f t="shared" si="0"/>
        <v>4.75</v>
      </c>
      <c r="G21" s="77">
        <v>17.5</v>
      </c>
      <c r="H21" s="68"/>
      <c r="I21" s="68"/>
      <c r="J21" s="68"/>
      <c r="K21" s="68"/>
      <c r="L21" s="68"/>
      <c r="M21" s="68"/>
      <c r="N21" s="68"/>
      <c r="O21" s="67">
        <f t="shared" si="1"/>
        <v>0</v>
      </c>
      <c r="P21" s="68">
        <f t="shared" si="2"/>
        <v>0</v>
      </c>
      <c r="Q21" s="68"/>
      <c r="R21" s="68"/>
      <c r="S21" s="53">
        <f t="shared" si="3"/>
        <v>6.6749999999999998</v>
      </c>
      <c r="T21" s="54" t="str">
        <f t="shared" si="4"/>
        <v>F</v>
      </c>
      <c r="V21" s="49"/>
      <c r="W21" s="41"/>
      <c r="Z21" s="79"/>
      <c r="AA21" s="72"/>
      <c r="AB21" s="72"/>
      <c r="AC21" s="72"/>
      <c r="AD21" s="72"/>
      <c r="AE21" s="40">
        <f t="shared" si="5"/>
        <v>0</v>
      </c>
      <c r="AG21" s="40">
        <f t="shared" si="6"/>
        <v>0</v>
      </c>
      <c r="AH21" s="58"/>
      <c r="AI21" s="51"/>
      <c r="AJ21" s="51"/>
      <c r="AU21" s="7">
        <f t="shared" si="14"/>
        <v>0</v>
      </c>
      <c r="AV21" s="8">
        <f t="shared" si="7"/>
        <v>0</v>
      </c>
      <c r="AW21" s="8">
        <f t="shared" si="8"/>
        <v>0</v>
      </c>
      <c r="AX21" s="8">
        <f t="shared" si="9"/>
        <v>0</v>
      </c>
      <c r="AY21" s="8">
        <f t="shared" si="10"/>
        <v>0</v>
      </c>
      <c r="AZ21" s="8">
        <f t="shared" si="11"/>
        <v>0</v>
      </c>
      <c r="BA21" s="8">
        <f t="shared" si="12"/>
        <v>0</v>
      </c>
      <c r="BB21" s="9">
        <f t="shared" si="13"/>
        <v>1</v>
      </c>
    </row>
    <row r="22" spans="1:54" ht="15" x14ac:dyDescent="0.25">
      <c r="A22" s="87">
        <v>1531866</v>
      </c>
      <c r="B22" s="67">
        <v>4.75</v>
      </c>
      <c r="C22" s="67"/>
      <c r="D22" s="77"/>
      <c r="E22" s="67"/>
      <c r="F22" s="68">
        <f t="shared" si="0"/>
        <v>4.75</v>
      </c>
      <c r="G22" s="77">
        <v>15.5</v>
      </c>
      <c r="H22" s="68"/>
      <c r="I22" s="68"/>
      <c r="J22" s="68">
        <v>2</v>
      </c>
      <c r="K22" s="68"/>
      <c r="L22" s="68">
        <v>1.75</v>
      </c>
      <c r="M22" s="68">
        <v>2</v>
      </c>
      <c r="N22" s="68"/>
      <c r="O22" s="67">
        <f t="shared" si="1"/>
        <v>5.75</v>
      </c>
      <c r="P22" s="68">
        <f t="shared" si="2"/>
        <v>5.75</v>
      </c>
      <c r="Q22" s="68"/>
      <c r="R22" s="68"/>
      <c r="S22" s="53">
        <f t="shared" si="3"/>
        <v>7.2249999999999996</v>
      </c>
      <c r="T22" s="54" t="str">
        <f t="shared" si="4"/>
        <v>F</v>
      </c>
      <c r="V22" s="49"/>
      <c r="W22" s="39"/>
      <c r="Z22" s="79"/>
      <c r="AA22" s="72"/>
      <c r="AB22" s="72"/>
      <c r="AC22" s="72"/>
      <c r="AD22" s="72"/>
      <c r="AE22" s="40">
        <f t="shared" si="5"/>
        <v>0</v>
      </c>
      <c r="AG22" s="40">
        <f t="shared" si="6"/>
        <v>0</v>
      </c>
      <c r="AH22" s="58"/>
      <c r="AI22" s="51"/>
      <c r="AJ22" s="51"/>
      <c r="AK22" s="37"/>
      <c r="AU22" s="7">
        <f t="shared" si="14"/>
        <v>0</v>
      </c>
      <c r="AV22" s="8">
        <f t="shared" si="7"/>
        <v>0</v>
      </c>
      <c r="AW22" s="8">
        <f t="shared" si="8"/>
        <v>0</v>
      </c>
      <c r="AX22" s="8">
        <f t="shared" si="9"/>
        <v>0</v>
      </c>
      <c r="AY22" s="8">
        <f t="shared" si="10"/>
        <v>0</v>
      </c>
      <c r="AZ22" s="8">
        <f t="shared" si="11"/>
        <v>0</v>
      </c>
      <c r="BA22" s="8">
        <f t="shared" si="12"/>
        <v>0</v>
      </c>
      <c r="BB22" s="9">
        <f t="shared" si="13"/>
        <v>1</v>
      </c>
    </row>
    <row r="23" spans="1:54" ht="15" x14ac:dyDescent="0.25">
      <c r="A23" s="87">
        <v>1489037</v>
      </c>
      <c r="B23" s="67">
        <v>3.75</v>
      </c>
      <c r="C23" s="67"/>
      <c r="D23" s="77"/>
      <c r="E23" s="67"/>
      <c r="F23" s="68">
        <f t="shared" si="0"/>
        <v>3.75</v>
      </c>
      <c r="G23" s="77">
        <v>12</v>
      </c>
      <c r="H23" s="68"/>
      <c r="I23" s="68"/>
      <c r="J23" s="68">
        <v>1.25</v>
      </c>
      <c r="K23" s="68"/>
      <c r="L23" s="68">
        <v>2</v>
      </c>
      <c r="M23" s="68">
        <v>1.75</v>
      </c>
      <c r="N23" s="68"/>
      <c r="O23" s="67">
        <f t="shared" si="1"/>
        <v>5</v>
      </c>
      <c r="P23" s="68">
        <f t="shared" si="2"/>
        <v>5</v>
      </c>
      <c r="Q23" s="68"/>
      <c r="R23" s="68"/>
      <c r="S23" s="53">
        <f t="shared" si="3"/>
        <v>5.7249999999999996</v>
      </c>
      <c r="T23" s="54" t="str">
        <f t="shared" si="4"/>
        <v>F</v>
      </c>
      <c r="V23" s="49"/>
      <c r="W23" s="41"/>
      <c r="Z23" s="79"/>
      <c r="AA23" s="72"/>
      <c r="AB23" s="72"/>
      <c r="AC23" s="72"/>
      <c r="AD23" s="72"/>
      <c r="AE23" s="40">
        <f t="shared" si="5"/>
        <v>0</v>
      </c>
      <c r="AG23" s="40">
        <f t="shared" si="6"/>
        <v>0</v>
      </c>
      <c r="AH23" s="58"/>
      <c r="AI23" s="51"/>
      <c r="AJ23" s="51"/>
      <c r="AU23" s="7">
        <f t="shared" si="14"/>
        <v>0</v>
      </c>
      <c r="AV23" s="8">
        <f t="shared" si="7"/>
        <v>0</v>
      </c>
      <c r="AW23" s="8">
        <f t="shared" si="8"/>
        <v>0</v>
      </c>
      <c r="AX23" s="8">
        <f t="shared" si="9"/>
        <v>0</v>
      </c>
      <c r="AY23" s="8">
        <f t="shared" si="10"/>
        <v>0</v>
      </c>
      <c r="AZ23" s="8">
        <f t="shared" si="11"/>
        <v>0</v>
      </c>
      <c r="BA23" s="8">
        <f t="shared" si="12"/>
        <v>0</v>
      </c>
      <c r="BB23" s="9">
        <f t="shared" si="13"/>
        <v>1</v>
      </c>
    </row>
    <row r="24" spans="1:54" ht="15" x14ac:dyDescent="0.25">
      <c r="A24" s="87">
        <v>1585585</v>
      </c>
      <c r="B24" s="67">
        <v>4.25</v>
      </c>
      <c r="C24" s="67"/>
      <c r="D24" s="77"/>
      <c r="E24" s="67"/>
      <c r="F24" s="68">
        <f t="shared" si="0"/>
        <v>4.25</v>
      </c>
      <c r="G24" s="77">
        <v>10.75</v>
      </c>
      <c r="H24" s="68"/>
      <c r="I24" s="68"/>
      <c r="J24" s="68">
        <v>1.5</v>
      </c>
      <c r="K24" s="68"/>
      <c r="L24" s="68">
        <v>1.5</v>
      </c>
      <c r="M24" s="68">
        <v>1.25</v>
      </c>
      <c r="N24" s="68"/>
      <c r="O24" s="67">
        <f t="shared" si="1"/>
        <v>4.25</v>
      </c>
      <c r="P24" s="68">
        <f t="shared" si="2"/>
        <v>4.25</v>
      </c>
      <c r="Q24" s="68"/>
      <c r="R24" s="68"/>
      <c r="S24" s="53">
        <f t="shared" si="3"/>
        <v>5.35</v>
      </c>
      <c r="T24" s="54" t="str">
        <f t="shared" si="4"/>
        <v>F</v>
      </c>
      <c r="V24" s="49"/>
      <c r="W24" s="39"/>
      <c r="Z24" s="79"/>
      <c r="AA24" s="72"/>
      <c r="AB24" s="72"/>
      <c r="AC24" s="72"/>
      <c r="AD24" s="72"/>
      <c r="AE24" s="40">
        <f t="shared" si="5"/>
        <v>0</v>
      </c>
      <c r="AG24" s="40">
        <f t="shared" si="6"/>
        <v>0</v>
      </c>
      <c r="AI24" s="51"/>
      <c r="AJ24" s="51"/>
      <c r="AU24" s="7">
        <f t="shared" si="14"/>
        <v>0</v>
      </c>
      <c r="AV24" s="8">
        <f t="shared" si="7"/>
        <v>0</v>
      </c>
      <c r="AW24" s="8">
        <f t="shared" si="8"/>
        <v>0</v>
      </c>
      <c r="AX24" s="8">
        <f t="shared" si="9"/>
        <v>0</v>
      </c>
      <c r="AY24" s="8">
        <f t="shared" si="10"/>
        <v>0</v>
      </c>
      <c r="AZ24" s="8">
        <f t="shared" si="11"/>
        <v>0</v>
      </c>
      <c r="BA24" s="8">
        <f t="shared" si="12"/>
        <v>0</v>
      </c>
      <c r="BB24" s="9">
        <f t="shared" si="13"/>
        <v>1</v>
      </c>
    </row>
    <row r="25" spans="1:54" ht="15" x14ac:dyDescent="0.25">
      <c r="A25" s="87">
        <v>1563445</v>
      </c>
      <c r="B25" s="67">
        <v>6.5</v>
      </c>
      <c r="C25" s="68"/>
      <c r="D25" s="77"/>
      <c r="E25" s="67"/>
      <c r="F25" s="68">
        <f t="shared" si="0"/>
        <v>6.5</v>
      </c>
      <c r="G25" s="77">
        <v>18.25</v>
      </c>
      <c r="H25" s="68"/>
      <c r="I25" s="68"/>
      <c r="J25" s="68">
        <v>2</v>
      </c>
      <c r="K25" s="68"/>
      <c r="L25" s="68">
        <v>1.75</v>
      </c>
      <c r="M25" s="68">
        <v>1.75</v>
      </c>
      <c r="N25" s="68"/>
      <c r="O25" s="67">
        <f t="shared" si="1"/>
        <v>5.5</v>
      </c>
      <c r="P25" s="68">
        <f t="shared" si="2"/>
        <v>5.5</v>
      </c>
      <c r="Q25" s="68"/>
      <c r="R25" s="68"/>
      <c r="S25" s="53">
        <f t="shared" si="3"/>
        <v>8.5250000000000004</v>
      </c>
      <c r="T25" s="54" t="str">
        <f t="shared" si="4"/>
        <v>F</v>
      </c>
      <c r="U25" s="42"/>
      <c r="V25" s="49"/>
      <c r="Z25" s="79"/>
      <c r="AA25" s="72"/>
      <c r="AB25" s="72"/>
      <c r="AC25" s="72"/>
      <c r="AD25" s="72"/>
      <c r="AE25" s="40">
        <f t="shared" si="5"/>
        <v>0</v>
      </c>
      <c r="AG25" s="40">
        <f t="shared" si="6"/>
        <v>0</v>
      </c>
      <c r="AI25" s="51"/>
      <c r="AJ25" s="51"/>
      <c r="AU25" s="7">
        <f t="shared" si="14"/>
        <v>0</v>
      </c>
      <c r="AV25" s="8">
        <f t="shared" si="7"/>
        <v>0</v>
      </c>
      <c r="AW25" s="8">
        <f t="shared" si="8"/>
        <v>0</v>
      </c>
      <c r="AX25" s="8">
        <f t="shared" si="9"/>
        <v>0</v>
      </c>
      <c r="AY25" s="8">
        <f t="shared" si="10"/>
        <v>0</v>
      </c>
      <c r="AZ25" s="8">
        <f t="shared" si="11"/>
        <v>0</v>
      </c>
      <c r="BA25" s="8">
        <f t="shared" si="12"/>
        <v>0</v>
      </c>
      <c r="BB25" s="9">
        <f t="shared" si="13"/>
        <v>1</v>
      </c>
    </row>
    <row r="26" spans="1:54" ht="15" x14ac:dyDescent="0.25">
      <c r="A26" s="87">
        <v>1566044</v>
      </c>
      <c r="B26" s="67">
        <v>7.25</v>
      </c>
      <c r="C26" s="67"/>
      <c r="D26" s="77"/>
      <c r="E26" s="67"/>
      <c r="F26" s="68">
        <f t="shared" si="0"/>
        <v>7.25</v>
      </c>
      <c r="G26" s="77">
        <v>18.25</v>
      </c>
      <c r="H26" s="68"/>
      <c r="I26" s="68"/>
      <c r="J26" s="68">
        <v>1.25</v>
      </c>
      <c r="K26" s="68"/>
      <c r="L26" s="68">
        <v>1.75</v>
      </c>
      <c r="M26" s="68">
        <v>1.5</v>
      </c>
      <c r="N26" s="68"/>
      <c r="O26" s="67">
        <f t="shared" si="1"/>
        <v>4.5</v>
      </c>
      <c r="P26" s="68">
        <f t="shared" si="2"/>
        <v>4.5</v>
      </c>
      <c r="Q26" s="68"/>
      <c r="R26" s="68"/>
      <c r="S26" s="53">
        <f t="shared" si="3"/>
        <v>8.5499999999999989</v>
      </c>
      <c r="T26" s="54" t="str">
        <f t="shared" si="4"/>
        <v>F</v>
      </c>
      <c r="V26" s="49"/>
      <c r="Z26" s="79"/>
      <c r="AA26" s="72"/>
      <c r="AB26" s="72"/>
      <c r="AC26" s="72"/>
      <c r="AD26" s="72"/>
      <c r="AE26" s="40">
        <f t="shared" si="5"/>
        <v>0</v>
      </c>
      <c r="AG26" s="40">
        <f t="shared" si="6"/>
        <v>0</v>
      </c>
      <c r="AI26" s="51"/>
      <c r="AJ26" s="51"/>
      <c r="AU26" s="7">
        <f t="shared" si="14"/>
        <v>0</v>
      </c>
      <c r="AV26" s="8">
        <f t="shared" si="7"/>
        <v>0</v>
      </c>
      <c r="AW26" s="8">
        <f t="shared" si="8"/>
        <v>0</v>
      </c>
      <c r="AX26" s="8">
        <f t="shared" si="9"/>
        <v>0</v>
      </c>
      <c r="AY26" s="8">
        <f t="shared" si="10"/>
        <v>0</v>
      </c>
      <c r="AZ26" s="8">
        <f t="shared" si="11"/>
        <v>0</v>
      </c>
      <c r="BA26" s="8">
        <f t="shared" si="12"/>
        <v>0</v>
      </c>
      <c r="BB26" s="9">
        <f t="shared" si="13"/>
        <v>1</v>
      </c>
    </row>
    <row r="27" spans="1:54" ht="15" x14ac:dyDescent="0.25">
      <c r="A27" s="87">
        <v>1518445</v>
      </c>
      <c r="B27" s="67">
        <v>8.25</v>
      </c>
      <c r="C27" s="67"/>
      <c r="D27" s="77"/>
      <c r="E27" s="67"/>
      <c r="F27" s="68">
        <f t="shared" si="0"/>
        <v>8.25</v>
      </c>
      <c r="G27" s="77">
        <v>19.75</v>
      </c>
      <c r="H27" s="68"/>
      <c r="I27" s="68"/>
      <c r="J27" s="68">
        <v>2</v>
      </c>
      <c r="K27" s="68"/>
      <c r="L27" s="68">
        <v>1.75</v>
      </c>
      <c r="M27" s="68">
        <v>1.5</v>
      </c>
      <c r="N27" s="68"/>
      <c r="O27" s="67">
        <f t="shared" si="1"/>
        <v>5.25</v>
      </c>
      <c r="P27" s="68">
        <f t="shared" si="2"/>
        <v>5.25</v>
      </c>
      <c r="Q27" s="68"/>
      <c r="R27" s="68"/>
      <c r="S27" s="53">
        <f t="shared" si="3"/>
        <v>9.4500000000000011</v>
      </c>
      <c r="T27" s="54" t="str">
        <f t="shared" si="4"/>
        <v>F</v>
      </c>
      <c r="V27" s="49"/>
      <c r="W27" s="39"/>
      <c r="Z27" s="79"/>
      <c r="AA27" s="72"/>
      <c r="AB27" s="72"/>
      <c r="AC27" s="72"/>
      <c r="AD27" s="72"/>
      <c r="AE27" s="40">
        <f t="shared" si="5"/>
        <v>0</v>
      </c>
      <c r="AG27" s="40">
        <f t="shared" si="6"/>
        <v>0</v>
      </c>
      <c r="AI27" s="51"/>
      <c r="AJ27" s="51"/>
      <c r="AU27" s="7">
        <f t="shared" si="14"/>
        <v>0</v>
      </c>
      <c r="AV27" s="8">
        <f t="shared" si="7"/>
        <v>0</v>
      </c>
      <c r="AW27" s="8">
        <f t="shared" si="8"/>
        <v>0</v>
      </c>
      <c r="AX27" s="8">
        <f t="shared" si="9"/>
        <v>0</v>
      </c>
      <c r="AY27" s="8">
        <f t="shared" si="10"/>
        <v>0</v>
      </c>
      <c r="AZ27" s="8">
        <f t="shared" si="11"/>
        <v>0</v>
      </c>
      <c r="BA27" s="8">
        <f t="shared" si="12"/>
        <v>0</v>
      </c>
      <c r="BB27" s="9">
        <f t="shared" si="13"/>
        <v>1</v>
      </c>
    </row>
    <row r="28" spans="1:54" ht="15" x14ac:dyDescent="0.25">
      <c r="A28" s="87">
        <v>1527096</v>
      </c>
      <c r="B28" s="67">
        <v>7</v>
      </c>
      <c r="C28" s="67"/>
      <c r="D28" s="77"/>
      <c r="E28" s="67"/>
      <c r="F28" s="68">
        <f t="shared" si="0"/>
        <v>7</v>
      </c>
      <c r="G28" s="77">
        <v>12</v>
      </c>
      <c r="H28" s="68"/>
      <c r="I28" s="68"/>
      <c r="J28" s="68">
        <v>0.5</v>
      </c>
      <c r="K28" s="68"/>
      <c r="L28" s="68">
        <v>2</v>
      </c>
      <c r="M28" s="68">
        <v>1.25</v>
      </c>
      <c r="N28" s="68"/>
      <c r="O28" s="67">
        <f t="shared" si="1"/>
        <v>3.75</v>
      </c>
      <c r="P28" s="68">
        <f t="shared" si="2"/>
        <v>3.75</v>
      </c>
      <c r="Q28" s="68"/>
      <c r="R28" s="68"/>
      <c r="S28" s="53">
        <f t="shared" si="3"/>
        <v>6.45</v>
      </c>
      <c r="T28" s="54" t="str">
        <f t="shared" si="4"/>
        <v>F</v>
      </c>
      <c r="W28" s="39"/>
      <c r="Z28" s="79"/>
      <c r="AA28" s="72"/>
      <c r="AB28" s="72"/>
      <c r="AC28" s="72"/>
      <c r="AD28" s="72"/>
      <c r="AE28" s="40">
        <f t="shared" si="5"/>
        <v>0</v>
      </c>
      <c r="AG28" s="40">
        <f t="shared" si="6"/>
        <v>0</v>
      </c>
      <c r="AI28" s="51"/>
      <c r="AJ28" s="51"/>
      <c r="AU28" s="7">
        <f t="shared" si="14"/>
        <v>0</v>
      </c>
      <c r="AV28" s="8">
        <f t="shared" si="7"/>
        <v>0</v>
      </c>
      <c r="AW28" s="8">
        <f t="shared" si="8"/>
        <v>0</v>
      </c>
      <c r="AX28" s="8">
        <f t="shared" si="9"/>
        <v>0</v>
      </c>
      <c r="AY28" s="8">
        <f t="shared" si="10"/>
        <v>0</v>
      </c>
      <c r="AZ28" s="8">
        <f t="shared" si="11"/>
        <v>0</v>
      </c>
      <c r="BA28" s="8">
        <f t="shared" si="12"/>
        <v>0</v>
      </c>
      <c r="BB28" s="9">
        <f t="shared" si="13"/>
        <v>1</v>
      </c>
    </row>
    <row r="29" spans="1:54" ht="15" x14ac:dyDescent="0.25">
      <c r="A29" s="87">
        <v>1439256</v>
      </c>
      <c r="B29" s="67">
        <v>5</v>
      </c>
      <c r="C29" s="67"/>
      <c r="D29" s="77"/>
      <c r="E29" s="67"/>
      <c r="F29" s="68">
        <f t="shared" si="0"/>
        <v>5</v>
      </c>
      <c r="G29" s="77">
        <v>17.5</v>
      </c>
      <c r="H29" s="68"/>
      <c r="I29" s="68"/>
      <c r="J29" s="68">
        <v>1.75</v>
      </c>
      <c r="K29" s="68"/>
      <c r="L29" s="68">
        <v>1.25</v>
      </c>
      <c r="M29" s="68">
        <v>1.75</v>
      </c>
      <c r="N29" s="68"/>
      <c r="O29" s="67">
        <f t="shared" si="1"/>
        <v>4.75</v>
      </c>
      <c r="P29" s="68">
        <f t="shared" si="2"/>
        <v>4.75</v>
      </c>
      <c r="Q29" s="68"/>
      <c r="R29" s="68"/>
      <c r="S29" s="53">
        <f t="shared" si="3"/>
        <v>7.7</v>
      </c>
      <c r="T29" s="54" t="str">
        <f t="shared" si="4"/>
        <v>F</v>
      </c>
      <c r="V29" s="49"/>
      <c r="W29" s="39"/>
      <c r="Z29" s="79"/>
      <c r="AA29" s="72"/>
      <c r="AB29" s="72"/>
      <c r="AC29" s="72"/>
      <c r="AD29" s="72"/>
      <c r="AE29" s="40">
        <f t="shared" si="5"/>
        <v>0</v>
      </c>
      <c r="AG29" s="40">
        <f t="shared" si="6"/>
        <v>0</v>
      </c>
      <c r="AI29" s="51"/>
      <c r="AJ29" s="51"/>
      <c r="AU29" s="7">
        <f t="shared" si="14"/>
        <v>0</v>
      </c>
      <c r="AV29" s="8">
        <f t="shared" si="7"/>
        <v>0</v>
      </c>
      <c r="AW29" s="8">
        <f t="shared" si="8"/>
        <v>0</v>
      </c>
      <c r="AX29" s="8">
        <f t="shared" si="9"/>
        <v>0</v>
      </c>
      <c r="AY29" s="8">
        <f t="shared" si="10"/>
        <v>0</v>
      </c>
      <c r="AZ29" s="8">
        <f t="shared" si="11"/>
        <v>0</v>
      </c>
      <c r="BA29" s="8">
        <f t="shared" si="12"/>
        <v>0</v>
      </c>
      <c r="BB29" s="9">
        <f t="shared" si="13"/>
        <v>1</v>
      </c>
    </row>
    <row r="30" spans="1:54" ht="15" x14ac:dyDescent="0.25">
      <c r="A30" s="87">
        <v>1560892</v>
      </c>
      <c r="B30" s="67">
        <v>9.75</v>
      </c>
      <c r="C30" s="68"/>
      <c r="D30" s="77"/>
      <c r="E30" s="67"/>
      <c r="F30" s="68">
        <f t="shared" si="0"/>
        <v>9.75</v>
      </c>
      <c r="G30" s="77">
        <v>18.5</v>
      </c>
      <c r="H30" s="68"/>
      <c r="I30" s="68"/>
      <c r="J30" s="68">
        <v>1.5</v>
      </c>
      <c r="K30" s="68"/>
      <c r="L30" s="68">
        <v>1.5</v>
      </c>
      <c r="M30" s="68">
        <v>2</v>
      </c>
      <c r="N30" s="68"/>
      <c r="O30" s="67">
        <f t="shared" si="1"/>
        <v>5</v>
      </c>
      <c r="P30" s="68">
        <f t="shared" si="2"/>
        <v>5</v>
      </c>
      <c r="Q30" s="68"/>
      <c r="R30" s="68"/>
      <c r="S30" s="53">
        <f t="shared" si="3"/>
        <v>9.4749999999999996</v>
      </c>
      <c r="T30" s="54" t="str">
        <f t="shared" si="4"/>
        <v>F</v>
      </c>
      <c r="V30" s="49"/>
      <c r="W30" s="65"/>
      <c r="Z30" s="79"/>
      <c r="AA30" s="72"/>
      <c r="AB30" s="72"/>
      <c r="AC30" s="72"/>
      <c r="AD30" s="72"/>
      <c r="AE30" s="40">
        <f t="shared" si="5"/>
        <v>0</v>
      </c>
      <c r="AG30" s="40">
        <f t="shared" si="6"/>
        <v>0</v>
      </c>
      <c r="AI30" s="51"/>
      <c r="AJ30" s="51"/>
      <c r="AU30" s="7">
        <f t="shared" si="14"/>
        <v>0</v>
      </c>
      <c r="AV30" s="8">
        <f t="shared" si="7"/>
        <v>0</v>
      </c>
      <c r="AW30" s="8">
        <f t="shared" si="8"/>
        <v>0</v>
      </c>
      <c r="AX30" s="8">
        <f t="shared" si="9"/>
        <v>0</v>
      </c>
      <c r="AY30" s="8">
        <f t="shared" si="10"/>
        <v>0</v>
      </c>
      <c r="AZ30" s="8">
        <f t="shared" si="11"/>
        <v>0</v>
      </c>
      <c r="BA30" s="8">
        <f t="shared" si="12"/>
        <v>0</v>
      </c>
      <c r="BB30" s="9">
        <f t="shared" si="13"/>
        <v>1</v>
      </c>
    </row>
    <row r="31" spans="1:54" ht="15" x14ac:dyDescent="0.25">
      <c r="A31" s="87">
        <v>1534307</v>
      </c>
      <c r="B31" s="67">
        <v>0.5</v>
      </c>
      <c r="C31" s="68"/>
      <c r="D31" s="77"/>
      <c r="E31" s="67"/>
      <c r="F31" s="68">
        <f t="shared" si="0"/>
        <v>0.5</v>
      </c>
      <c r="G31" s="77">
        <v>13.5</v>
      </c>
      <c r="H31" s="68"/>
      <c r="I31" s="68"/>
      <c r="J31" s="68">
        <v>1.5</v>
      </c>
      <c r="K31" s="68"/>
      <c r="L31" s="68">
        <v>1.75</v>
      </c>
      <c r="M31" s="68">
        <v>1.75</v>
      </c>
      <c r="N31" s="68"/>
      <c r="O31" s="67">
        <f t="shared" si="1"/>
        <v>5</v>
      </c>
      <c r="P31" s="68">
        <f t="shared" si="2"/>
        <v>5</v>
      </c>
      <c r="Q31" s="68"/>
      <c r="R31" s="68"/>
      <c r="S31" s="53">
        <f t="shared" si="3"/>
        <v>5.2</v>
      </c>
      <c r="T31" s="54" t="str">
        <f t="shared" si="4"/>
        <v>F</v>
      </c>
      <c r="V31" s="49"/>
      <c r="Z31" s="79"/>
      <c r="AA31" s="72"/>
      <c r="AB31" s="72"/>
      <c r="AC31" s="72"/>
      <c r="AD31" s="72"/>
      <c r="AE31" s="40">
        <f t="shared" si="5"/>
        <v>0</v>
      </c>
      <c r="AG31" s="40">
        <f t="shared" si="6"/>
        <v>0</v>
      </c>
      <c r="AI31" s="51"/>
      <c r="AJ31" s="51"/>
      <c r="AU31" s="7">
        <f t="shared" si="14"/>
        <v>0</v>
      </c>
      <c r="AV31" s="8">
        <f t="shared" si="7"/>
        <v>0</v>
      </c>
      <c r="AW31" s="8">
        <f t="shared" si="8"/>
        <v>0</v>
      </c>
      <c r="AX31" s="8">
        <f t="shared" si="9"/>
        <v>0</v>
      </c>
      <c r="AY31" s="8">
        <f t="shared" si="10"/>
        <v>0</v>
      </c>
      <c r="AZ31" s="8">
        <f t="shared" si="11"/>
        <v>0</v>
      </c>
      <c r="BA31" s="8">
        <f t="shared" si="12"/>
        <v>0</v>
      </c>
      <c r="BB31" s="9">
        <f t="shared" si="13"/>
        <v>1</v>
      </c>
    </row>
    <row r="32" spans="1:54" ht="15" x14ac:dyDescent="0.25">
      <c r="A32" s="87">
        <v>1509085</v>
      </c>
      <c r="B32" s="67">
        <v>6</v>
      </c>
      <c r="C32" s="67"/>
      <c r="D32" s="77"/>
      <c r="E32" s="67"/>
      <c r="F32" s="68">
        <f t="shared" si="0"/>
        <v>6</v>
      </c>
      <c r="G32" s="77">
        <v>17</v>
      </c>
      <c r="H32" s="68"/>
      <c r="I32" s="68"/>
      <c r="J32" s="68"/>
      <c r="K32" s="68"/>
      <c r="L32" s="68"/>
      <c r="M32" s="68"/>
      <c r="N32" s="68"/>
      <c r="O32" s="67">
        <f t="shared" si="1"/>
        <v>0</v>
      </c>
      <c r="P32" s="68">
        <f t="shared" si="2"/>
        <v>0</v>
      </c>
      <c r="Q32" s="68"/>
      <c r="R32" s="68"/>
      <c r="S32" s="53">
        <f t="shared" si="3"/>
        <v>6.8999999999999995</v>
      </c>
      <c r="T32" s="54" t="str">
        <f t="shared" si="4"/>
        <v>F</v>
      </c>
      <c r="V32" s="49"/>
      <c r="W32" s="39"/>
      <c r="Z32" s="79"/>
      <c r="AA32" s="84"/>
      <c r="AB32" s="72"/>
      <c r="AC32" s="72"/>
      <c r="AD32" s="72"/>
      <c r="AE32" s="40">
        <f t="shared" si="5"/>
        <v>0</v>
      </c>
      <c r="AG32" s="40">
        <f t="shared" si="6"/>
        <v>0</v>
      </c>
      <c r="AI32" s="51"/>
      <c r="AJ32" s="51"/>
      <c r="AU32" s="7">
        <f t="shared" si="14"/>
        <v>0</v>
      </c>
      <c r="AV32" s="8">
        <f t="shared" si="7"/>
        <v>0</v>
      </c>
      <c r="AW32" s="8">
        <f t="shared" si="8"/>
        <v>0</v>
      </c>
      <c r="AX32" s="8">
        <f t="shared" si="9"/>
        <v>0</v>
      </c>
      <c r="AY32" s="8">
        <f t="shared" si="10"/>
        <v>0</v>
      </c>
      <c r="AZ32" s="8">
        <f t="shared" si="11"/>
        <v>0</v>
      </c>
      <c r="BA32" s="8">
        <f t="shared" si="12"/>
        <v>0</v>
      </c>
      <c r="BB32" s="9">
        <f t="shared" si="13"/>
        <v>1</v>
      </c>
    </row>
    <row r="33" spans="1:54" ht="15" x14ac:dyDescent="0.25">
      <c r="A33" s="87">
        <v>1427646</v>
      </c>
      <c r="B33" s="67">
        <v>4.5</v>
      </c>
      <c r="C33" s="67"/>
      <c r="D33" s="77"/>
      <c r="E33" s="67"/>
      <c r="F33" s="68">
        <f t="shared" si="0"/>
        <v>4.5</v>
      </c>
      <c r="G33" s="77">
        <v>13</v>
      </c>
      <c r="H33" s="68"/>
      <c r="I33" s="68"/>
      <c r="J33" s="68"/>
      <c r="K33" s="68"/>
      <c r="L33" s="68"/>
      <c r="M33" s="68"/>
      <c r="N33" s="68"/>
      <c r="O33" s="67">
        <f t="shared" si="1"/>
        <v>0</v>
      </c>
      <c r="P33" s="68">
        <f t="shared" si="2"/>
        <v>0</v>
      </c>
      <c r="Q33" s="68"/>
      <c r="R33" s="68"/>
      <c r="S33" s="53">
        <f t="shared" si="3"/>
        <v>5.25</v>
      </c>
      <c r="T33" s="54" t="str">
        <f t="shared" si="4"/>
        <v>F</v>
      </c>
      <c r="V33" s="49"/>
      <c r="W33" s="39"/>
      <c r="Z33" s="79"/>
      <c r="AA33" s="72"/>
      <c r="AB33" s="72"/>
      <c r="AC33" s="72"/>
      <c r="AD33" s="72"/>
      <c r="AE33" s="40">
        <f t="shared" si="5"/>
        <v>0</v>
      </c>
      <c r="AG33" s="40">
        <f t="shared" si="6"/>
        <v>0</v>
      </c>
      <c r="AH33" s="58"/>
      <c r="AI33" s="51"/>
      <c r="AJ33" s="51"/>
      <c r="AU33" s="7">
        <f t="shared" si="14"/>
        <v>0</v>
      </c>
      <c r="AV33" s="8">
        <f t="shared" si="7"/>
        <v>0</v>
      </c>
      <c r="AW33" s="8">
        <f t="shared" si="8"/>
        <v>0</v>
      </c>
      <c r="AX33" s="8">
        <f t="shared" si="9"/>
        <v>0</v>
      </c>
      <c r="AY33" s="8">
        <f t="shared" si="10"/>
        <v>0</v>
      </c>
      <c r="AZ33" s="8">
        <f t="shared" si="11"/>
        <v>0</v>
      </c>
      <c r="BA33" s="8">
        <f t="shared" si="12"/>
        <v>0</v>
      </c>
      <c r="BB33" s="9">
        <f t="shared" si="13"/>
        <v>1</v>
      </c>
    </row>
    <row r="34" spans="1:54" ht="15" x14ac:dyDescent="0.25">
      <c r="A34" s="87">
        <v>1399263</v>
      </c>
      <c r="B34" s="67">
        <v>7.5</v>
      </c>
      <c r="C34" s="68"/>
      <c r="D34" s="77"/>
      <c r="E34" s="67"/>
      <c r="F34" s="68">
        <f t="shared" si="0"/>
        <v>7.5</v>
      </c>
      <c r="G34" s="77">
        <v>12.5</v>
      </c>
      <c r="H34" s="68"/>
      <c r="I34" s="68"/>
      <c r="J34" s="68">
        <v>0.5</v>
      </c>
      <c r="K34" s="68"/>
      <c r="L34" s="68">
        <v>1.75</v>
      </c>
      <c r="M34" s="68">
        <v>1.75</v>
      </c>
      <c r="N34" s="68"/>
      <c r="O34" s="67">
        <f t="shared" si="1"/>
        <v>4</v>
      </c>
      <c r="P34" s="68">
        <f t="shared" si="2"/>
        <v>4</v>
      </c>
      <c r="Q34" s="68"/>
      <c r="R34" s="68"/>
      <c r="S34" s="53">
        <f t="shared" si="3"/>
        <v>6.8</v>
      </c>
      <c r="T34" s="54" t="str">
        <f t="shared" si="4"/>
        <v>F</v>
      </c>
      <c r="V34" s="49"/>
      <c r="Z34" s="79"/>
      <c r="AA34" s="72"/>
      <c r="AB34" s="72"/>
      <c r="AC34" s="72"/>
      <c r="AD34" s="72"/>
      <c r="AE34" s="40">
        <f t="shared" si="5"/>
        <v>0</v>
      </c>
      <c r="AG34" s="40">
        <f t="shared" si="6"/>
        <v>0</v>
      </c>
      <c r="AH34" s="58"/>
      <c r="AI34" s="51"/>
      <c r="AJ34" s="51"/>
      <c r="AU34" s="7">
        <f t="shared" si="14"/>
        <v>0</v>
      </c>
      <c r="AV34" s="8">
        <f t="shared" si="7"/>
        <v>0</v>
      </c>
      <c r="AW34" s="8">
        <f t="shared" si="8"/>
        <v>0</v>
      </c>
      <c r="AX34" s="8">
        <f t="shared" si="9"/>
        <v>0</v>
      </c>
      <c r="AY34" s="8">
        <f t="shared" si="10"/>
        <v>0</v>
      </c>
      <c r="AZ34" s="8">
        <f t="shared" si="11"/>
        <v>0</v>
      </c>
      <c r="BA34" s="8">
        <f t="shared" si="12"/>
        <v>0</v>
      </c>
      <c r="BB34" s="9">
        <f t="shared" si="13"/>
        <v>1</v>
      </c>
    </row>
    <row r="35" spans="1:54" ht="15" x14ac:dyDescent="0.25">
      <c r="A35" s="87">
        <v>1581118</v>
      </c>
      <c r="B35" s="67">
        <v>7.25</v>
      </c>
      <c r="C35" s="68"/>
      <c r="D35" s="77"/>
      <c r="E35" s="67"/>
      <c r="F35" s="68">
        <f t="shared" si="0"/>
        <v>7.25</v>
      </c>
      <c r="G35" s="77">
        <v>20</v>
      </c>
      <c r="H35" s="68"/>
      <c r="I35" s="68"/>
      <c r="J35" s="68">
        <v>1.5</v>
      </c>
      <c r="K35" s="68"/>
      <c r="L35" s="68">
        <v>1.5</v>
      </c>
      <c r="M35" s="68">
        <v>1.25</v>
      </c>
      <c r="N35" s="68"/>
      <c r="O35" s="67">
        <f t="shared" ref="O35:O66" si="17">SUM(I35:M35)</f>
        <v>4.25</v>
      </c>
      <c r="P35" s="68">
        <f t="shared" ref="P35:P66" si="18">N35+O35</f>
        <v>4.25</v>
      </c>
      <c r="Q35" s="68"/>
      <c r="R35" s="68"/>
      <c r="S35" s="53">
        <f t="shared" ref="S35:S66" si="19">(3*F35/10)+(6*G35/20)+(3*H35/20)+(4*P35/20)+(7*Q35/20)</f>
        <v>9.0250000000000004</v>
      </c>
      <c r="T35" s="54" t="str">
        <f t="shared" si="4"/>
        <v>F</v>
      </c>
      <c r="V35" s="49"/>
      <c r="Z35" s="79"/>
      <c r="AA35" s="72"/>
      <c r="AB35" s="72"/>
      <c r="AC35" s="80"/>
      <c r="AD35" s="72"/>
      <c r="AE35" s="40">
        <f t="shared" ref="AE35:AE66" si="20">SUM(Z35:AD35)</f>
        <v>0</v>
      </c>
      <c r="AG35" s="40">
        <f t="shared" si="6"/>
        <v>0</v>
      </c>
      <c r="AH35" s="58"/>
      <c r="AI35" s="51"/>
      <c r="AJ35" s="51"/>
      <c r="AU35" s="7">
        <f t="shared" si="14"/>
        <v>0</v>
      </c>
      <c r="AV35" s="8">
        <f t="shared" si="7"/>
        <v>0</v>
      </c>
      <c r="AW35" s="8">
        <f t="shared" si="8"/>
        <v>0</v>
      </c>
      <c r="AX35" s="8">
        <f t="shared" si="9"/>
        <v>0</v>
      </c>
      <c r="AY35" s="8">
        <f t="shared" si="10"/>
        <v>0</v>
      </c>
      <c r="AZ35" s="8">
        <f t="shared" si="11"/>
        <v>0</v>
      </c>
      <c r="BA35" s="8">
        <f t="shared" si="12"/>
        <v>0</v>
      </c>
      <c r="BB35" s="9">
        <f t="shared" si="13"/>
        <v>1</v>
      </c>
    </row>
    <row r="36" spans="1:54" ht="15" x14ac:dyDescent="0.25">
      <c r="A36" s="87">
        <v>1500096</v>
      </c>
      <c r="B36" s="67">
        <v>0</v>
      </c>
      <c r="C36" s="68"/>
      <c r="D36" s="77"/>
      <c r="E36" s="67"/>
      <c r="F36" s="68">
        <f t="shared" si="0"/>
        <v>0</v>
      </c>
      <c r="G36" s="77"/>
      <c r="H36" s="68"/>
      <c r="I36" s="68"/>
      <c r="J36" s="68">
        <v>1</v>
      </c>
      <c r="K36" s="68"/>
      <c r="L36" s="68">
        <v>2</v>
      </c>
      <c r="M36" s="68">
        <v>2</v>
      </c>
      <c r="N36" s="68"/>
      <c r="O36" s="67">
        <f t="shared" si="17"/>
        <v>5</v>
      </c>
      <c r="P36" s="68">
        <f t="shared" si="18"/>
        <v>5</v>
      </c>
      <c r="Q36" s="68"/>
      <c r="R36" s="68"/>
      <c r="S36" s="53">
        <f t="shared" si="19"/>
        <v>1</v>
      </c>
      <c r="T36" s="54" t="str">
        <f t="shared" si="4"/>
        <v>F</v>
      </c>
      <c r="V36" s="49"/>
      <c r="Z36" s="79"/>
      <c r="AA36" s="72"/>
      <c r="AB36" s="72"/>
      <c r="AC36" s="72"/>
      <c r="AD36" s="72"/>
      <c r="AE36" s="40">
        <f t="shared" si="20"/>
        <v>0</v>
      </c>
      <c r="AG36" s="40">
        <f t="shared" si="6"/>
        <v>0</v>
      </c>
      <c r="AI36" s="51"/>
      <c r="AJ36" s="51"/>
      <c r="AU36" s="7">
        <f t="shared" si="14"/>
        <v>0</v>
      </c>
      <c r="AV36" s="8">
        <f t="shared" si="7"/>
        <v>0</v>
      </c>
      <c r="AW36" s="8">
        <f t="shared" si="8"/>
        <v>0</v>
      </c>
      <c r="AX36" s="8">
        <f t="shared" si="9"/>
        <v>0</v>
      </c>
      <c r="AY36" s="8">
        <f t="shared" si="10"/>
        <v>0</v>
      </c>
      <c r="AZ36" s="8">
        <f t="shared" si="11"/>
        <v>0</v>
      </c>
      <c r="BA36" s="8">
        <f t="shared" si="12"/>
        <v>0</v>
      </c>
      <c r="BB36" s="9">
        <f t="shared" si="13"/>
        <v>1</v>
      </c>
    </row>
    <row r="37" spans="1:54" ht="15" x14ac:dyDescent="0.25">
      <c r="A37" s="87">
        <v>1526703</v>
      </c>
      <c r="B37" s="67">
        <v>8.5</v>
      </c>
      <c r="C37" s="67"/>
      <c r="D37" s="68"/>
      <c r="E37" s="67"/>
      <c r="F37" s="68">
        <f t="shared" si="0"/>
        <v>8.5</v>
      </c>
      <c r="G37" s="77">
        <v>14</v>
      </c>
      <c r="H37" s="68"/>
      <c r="I37" s="68"/>
      <c r="J37" s="68">
        <v>1.25</v>
      </c>
      <c r="K37" s="68"/>
      <c r="L37" s="68">
        <v>1.75</v>
      </c>
      <c r="M37" s="68">
        <v>1.5</v>
      </c>
      <c r="N37" s="68"/>
      <c r="O37" s="67">
        <f t="shared" si="17"/>
        <v>4.5</v>
      </c>
      <c r="P37" s="68">
        <f t="shared" si="18"/>
        <v>4.5</v>
      </c>
      <c r="Q37" s="68"/>
      <c r="R37" s="68"/>
      <c r="S37" s="53">
        <f t="shared" si="19"/>
        <v>7.65</v>
      </c>
      <c r="T37" s="54" t="str">
        <f t="shared" si="4"/>
        <v>F</v>
      </c>
      <c r="U37" s="42"/>
      <c r="V37" s="49"/>
      <c r="W37" s="60"/>
      <c r="Z37" s="79"/>
      <c r="AA37" s="72"/>
      <c r="AB37" s="72"/>
      <c r="AC37" s="72"/>
      <c r="AD37" s="72"/>
      <c r="AE37" s="40">
        <f t="shared" si="20"/>
        <v>0</v>
      </c>
      <c r="AG37" s="40">
        <f t="shared" si="6"/>
        <v>0</v>
      </c>
      <c r="AI37" s="51"/>
      <c r="AJ37" s="51"/>
      <c r="AU37" s="7">
        <f t="shared" si="14"/>
        <v>0</v>
      </c>
      <c r="AV37" s="8">
        <f t="shared" si="7"/>
        <v>0</v>
      </c>
      <c r="AW37" s="8">
        <f t="shared" si="8"/>
        <v>0</v>
      </c>
      <c r="AX37" s="8">
        <f t="shared" si="9"/>
        <v>0</v>
      </c>
      <c r="AY37" s="8">
        <f t="shared" si="10"/>
        <v>0</v>
      </c>
      <c r="AZ37" s="8">
        <f t="shared" si="11"/>
        <v>0</v>
      </c>
      <c r="BA37" s="8">
        <f t="shared" si="12"/>
        <v>0</v>
      </c>
      <c r="BB37" s="9">
        <f t="shared" si="13"/>
        <v>1</v>
      </c>
    </row>
    <row r="38" spans="1:54" ht="15" x14ac:dyDescent="0.25">
      <c r="A38" s="87">
        <v>1647246</v>
      </c>
      <c r="B38" s="67">
        <v>6.25</v>
      </c>
      <c r="C38" s="67"/>
      <c r="D38" s="77"/>
      <c r="E38" s="67"/>
      <c r="F38" s="68">
        <f t="shared" si="0"/>
        <v>6.25</v>
      </c>
      <c r="G38" s="77">
        <v>19</v>
      </c>
      <c r="H38" s="68"/>
      <c r="I38" s="68"/>
      <c r="J38" s="68">
        <v>2</v>
      </c>
      <c r="K38" s="68"/>
      <c r="L38" s="68">
        <v>1.75</v>
      </c>
      <c r="M38" s="68">
        <v>2</v>
      </c>
      <c r="N38" s="68"/>
      <c r="O38" s="67">
        <f t="shared" si="17"/>
        <v>5.75</v>
      </c>
      <c r="P38" s="68">
        <f t="shared" si="18"/>
        <v>5.75</v>
      </c>
      <c r="Q38" s="68"/>
      <c r="R38" s="68"/>
      <c r="S38" s="53">
        <f t="shared" si="19"/>
        <v>8.7249999999999996</v>
      </c>
      <c r="T38" s="54" t="str">
        <f t="shared" si="4"/>
        <v>F</v>
      </c>
      <c r="V38" s="49"/>
      <c r="W38" s="39"/>
      <c r="Z38" s="79"/>
      <c r="AA38" s="72"/>
      <c r="AB38" s="72"/>
      <c r="AC38" s="72"/>
      <c r="AD38" s="72"/>
      <c r="AE38" s="40">
        <f t="shared" si="20"/>
        <v>0</v>
      </c>
      <c r="AG38" s="40">
        <f t="shared" si="6"/>
        <v>0</v>
      </c>
      <c r="AI38" s="51"/>
      <c r="AJ38" s="51"/>
      <c r="AU38" s="7">
        <f t="shared" si="14"/>
        <v>0</v>
      </c>
      <c r="AV38" s="8">
        <f t="shared" si="7"/>
        <v>0</v>
      </c>
      <c r="AW38" s="8">
        <f t="shared" si="8"/>
        <v>0</v>
      </c>
      <c r="AX38" s="8">
        <f t="shared" si="9"/>
        <v>0</v>
      </c>
      <c r="AY38" s="8">
        <f t="shared" si="10"/>
        <v>0</v>
      </c>
      <c r="AZ38" s="8">
        <f t="shared" si="11"/>
        <v>0</v>
      </c>
      <c r="BA38" s="8">
        <f t="shared" si="12"/>
        <v>0</v>
      </c>
      <c r="BB38" s="9">
        <f t="shared" si="13"/>
        <v>1</v>
      </c>
    </row>
    <row r="39" spans="1:54" ht="15" x14ac:dyDescent="0.25">
      <c r="A39" s="87">
        <v>1380071</v>
      </c>
      <c r="B39" s="67"/>
      <c r="C39" s="68"/>
      <c r="D39" s="77"/>
      <c r="E39" s="67"/>
      <c r="F39" s="68" t="e">
        <f t="shared" si="0"/>
        <v>#DIV/0!</v>
      </c>
      <c r="G39" s="77"/>
      <c r="H39" s="68"/>
      <c r="I39" s="68"/>
      <c r="J39" s="68"/>
      <c r="K39" s="68"/>
      <c r="L39" s="68"/>
      <c r="M39" s="68"/>
      <c r="N39" s="68"/>
      <c r="O39" s="67">
        <f t="shared" si="17"/>
        <v>0</v>
      </c>
      <c r="P39" s="68">
        <f t="shared" si="18"/>
        <v>0</v>
      </c>
      <c r="Q39" s="68"/>
      <c r="R39" s="68"/>
      <c r="S39" s="53" t="e">
        <f t="shared" si="19"/>
        <v>#DIV/0!</v>
      </c>
      <c r="T39" s="54" t="e">
        <f t="shared" si="4"/>
        <v>#DIV/0!</v>
      </c>
      <c r="V39" s="49"/>
      <c r="Z39" s="79"/>
      <c r="AA39" s="72"/>
      <c r="AB39" s="72"/>
      <c r="AC39" s="72"/>
      <c r="AD39" s="72"/>
      <c r="AE39" s="40">
        <f t="shared" si="20"/>
        <v>0</v>
      </c>
      <c r="AG39" s="40">
        <f t="shared" si="6"/>
        <v>0</v>
      </c>
      <c r="AI39" s="51"/>
      <c r="AJ39" s="51"/>
      <c r="AU39" s="7" t="e">
        <f t="shared" si="14"/>
        <v>#DIV/0!</v>
      </c>
      <c r="AV39" s="8" t="e">
        <f t="shared" si="7"/>
        <v>#DIV/0!</v>
      </c>
      <c r="AW39" s="8" t="e">
        <f t="shared" si="8"/>
        <v>#DIV/0!</v>
      </c>
      <c r="AX39" s="8" t="e">
        <f t="shared" si="9"/>
        <v>#DIV/0!</v>
      </c>
      <c r="AY39" s="8" t="e">
        <f t="shared" si="10"/>
        <v>#DIV/0!</v>
      </c>
      <c r="AZ39" s="8" t="e">
        <f t="shared" si="11"/>
        <v>#DIV/0!</v>
      </c>
      <c r="BA39" s="8" t="e">
        <f t="shared" si="12"/>
        <v>#DIV/0!</v>
      </c>
      <c r="BB39" s="9" t="e">
        <f t="shared" si="13"/>
        <v>#DIV/0!</v>
      </c>
    </row>
    <row r="40" spans="1:54" ht="15" x14ac:dyDescent="0.25">
      <c r="A40" s="87">
        <v>1561781</v>
      </c>
      <c r="B40" s="67">
        <v>2</v>
      </c>
      <c r="C40" s="67"/>
      <c r="D40" s="77"/>
      <c r="E40" s="67"/>
      <c r="F40" s="68">
        <f t="shared" si="0"/>
        <v>2</v>
      </c>
      <c r="G40" s="77">
        <v>15.5</v>
      </c>
      <c r="H40" s="68"/>
      <c r="I40" s="68"/>
      <c r="J40" s="68">
        <v>1.5</v>
      </c>
      <c r="K40" s="68"/>
      <c r="L40" s="68">
        <v>1.75</v>
      </c>
      <c r="M40" s="68">
        <v>1.75</v>
      </c>
      <c r="N40" s="68"/>
      <c r="O40" s="67">
        <f t="shared" si="17"/>
        <v>5</v>
      </c>
      <c r="P40" s="68">
        <f t="shared" si="18"/>
        <v>5</v>
      </c>
      <c r="Q40" s="68"/>
      <c r="R40" s="68"/>
      <c r="S40" s="53">
        <f t="shared" si="19"/>
        <v>6.25</v>
      </c>
      <c r="T40" s="54" t="str">
        <f t="shared" si="4"/>
        <v>F</v>
      </c>
      <c r="V40" s="49"/>
      <c r="Z40" s="79"/>
      <c r="AA40" s="72"/>
      <c r="AB40" s="72"/>
      <c r="AC40" s="72"/>
      <c r="AD40" s="72"/>
      <c r="AE40" s="40">
        <f t="shared" si="20"/>
        <v>0</v>
      </c>
      <c r="AG40" s="40">
        <f t="shared" si="6"/>
        <v>0</v>
      </c>
      <c r="AH40" s="58"/>
      <c r="AI40" s="51"/>
      <c r="AJ40" s="51"/>
      <c r="AU40" s="7">
        <f t="shared" si="14"/>
        <v>0</v>
      </c>
      <c r="AV40" s="8">
        <f t="shared" si="7"/>
        <v>0</v>
      </c>
      <c r="AW40" s="8">
        <f t="shared" si="8"/>
        <v>0</v>
      </c>
      <c r="AX40" s="8">
        <f t="shared" si="9"/>
        <v>0</v>
      </c>
      <c r="AY40" s="8">
        <f t="shared" si="10"/>
        <v>0</v>
      </c>
      <c r="AZ40" s="8">
        <f t="shared" si="11"/>
        <v>0</v>
      </c>
      <c r="BA40" s="8">
        <f t="shared" si="12"/>
        <v>0</v>
      </c>
      <c r="BB40" s="9">
        <f t="shared" si="13"/>
        <v>1</v>
      </c>
    </row>
    <row r="41" spans="1:54" ht="15" x14ac:dyDescent="0.25">
      <c r="A41" s="87">
        <v>1535501</v>
      </c>
      <c r="B41" s="67">
        <v>5.75</v>
      </c>
      <c r="C41" s="67"/>
      <c r="D41" s="77"/>
      <c r="E41" s="67"/>
      <c r="F41" s="68">
        <f t="shared" si="0"/>
        <v>5.75</v>
      </c>
      <c r="G41" s="77">
        <v>20</v>
      </c>
      <c r="H41" s="68"/>
      <c r="I41" s="68"/>
      <c r="J41" s="68">
        <v>1.75</v>
      </c>
      <c r="K41" s="68"/>
      <c r="L41" s="68">
        <v>2</v>
      </c>
      <c r="M41" s="68">
        <v>2</v>
      </c>
      <c r="N41" s="68"/>
      <c r="O41" s="67">
        <f t="shared" si="17"/>
        <v>5.75</v>
      </c>
      <c r="P41" s="68">
        <f t="shared" si="18"/>
        <v>5.75</v>
      </c>
      <c r="Q41" s="68"/>
      <c r="R41" s="68"/>
      <c r="S41" s="53">
        <f t="shared" si="19"/>
        <v>8.875</v>
      </c>
      <c r="T41" s="54" t="str">
        <f t="shared" si="4"/>
        <v>F</v>
      </c>
      <c r="V41" s="49"/>
      <c r="Z41" s="79"/>
      <c r="AA41" s="73"/>
      <c r="AB41" s="73"/>
      <c r="AC41" s="78"/>
      <c r="AD41" s="78"/>
      <c r="AE41" s="40">
        <f t="shared" si="20"/>
        <v>0</v>
      </c>
      <c r="AG41" s="40">
        <f t="shared" si="6"/>
        <v>0</v>
      </c>
      <c r="AI41" s="51"/>
      <c r="AJ41" s="51"/>
      <c r="AU41" s="7">
        <f t="shared" si="14"/>
        <v>0</v>
      </c>
      <c r="AV41" s="8">
        <f t="shared" si="7"/>
        <v>0</v>
      </c>
      <c r="AW41" s="8">
        <f t="shared" si="8"/>
        <v>0</v>
      </c>
      <c r="AX41" s="8">
        <f t="shared" si="9"/>
        <v>0</v>
      </c>
      <c r="AY41" s="8">
        <f t="shared" si="10"/>
        <v>0</v>
      </c>
      <c r="AZ41" s="8">
        <f t="shared" si="11"/>
        <v>0</v>
      </c>
      <c r="BA41" s="8">
        <f t="shared" si="12"/>
        <v>0</v>
      </c>
      <c r="BB41" s="9">
        <f t="shared" si="13"/>
        <v>1</v>
      </c>
    </row>
    <row r="42" spans="1:54" ht="15" x14ac:dyDescent="0.25">
      <c r="A42" s="87">
        <v>1519165</v>
      </c>
      <c r="B42" s="67">
        <v>4.75</v>
      </c>
      <c r="C42" s="67"/>
      <c r="D42" s="77"/>
      <c r="E42" s="67"/>
      <c r="F42" s="68">
        <f t="shared" si="0"/>
        <v>4.75</v>
      </c>
      <c r="G42" s="77">
        <v>16.25</v>
      </c>
      <c r="H42" s="68"/>
      <c r="I42" s="68"/>
      <c r="J42" s="68">
        <v>1.75</v>
      </c>
      <c r="K42" s="68"/>
      <c r="L42" s="68">
        <v>1.25</v>
      </c>
      <c r="M42" s="68">
        <v>1.75</v>
      </c>
      <c r="N42" s="68"/>
      <c r="O42" s="67">
        <f t="shared" si="17"/>
        <v>4.75</v>
      </c>
      <c r="P42" s="68">
        <f t="shared" si="18"/>
        <v>4.75</v>
      </c>
      <c r="Q42" s="68"/>
      <c r="R42" s="68"/>
      <c r="S42" s="53">
        <f t="shared" si="19"/>
        <v>7.25</v>
      </c>
      <c r="T42" s="54" t="str">
        <f t="shared" si="4"/>
        <v>F</v>
      </c>
      <c r="V42" s="49"/>
      <c r="Z42" s="79"/>
      <c r="AA42" s="72"/>
      <c r="AB42" s="72"/>
      <c r="AC42" s="72"/>
      <c r="AD42" s="72"/>
      <c r="AE42" s="40">
        <f t="shared" si="20"/>
        <v>0</v>
      </c>
      <c r="AG42" s="40">
        <f t="shared" si="6"/>
        <v>0</v>
      </c>
      <c r="AI42" s="51"/>
      <c r="AJ42" s="51"/>
      <c r="AU42" s="7">
        <f t="shared" si="14"/>
        <v>0</v>
      </c>
      <c r="AV42" s="8">
        <f t="shared" si="7"/>
        <v>0</v>
      </c>
      <c r="AW42" s="8">
        <f t="shared" si="8"/>
        <v>0</v>
      </c>
      <c r="AX42" s="8">
        <f t="shared" si="9"/>
        <v>0</v>
      </c>
      <c r="AY42" s="8">
        <f t="shared" si="10"/>
        <v>0</v>
      </c>
      <c r="AZ42" s="8">
        <f t="shared" si="11"/>
        <v>0</v>
      </c>
      <c r="BA42" s="8">
        <f t="shared" si="12"/>
        <v>0</v>
      </c>
      <c r="BB42" s="9">
        <f t="shared" si="13"/>
        <v>1</v>
      </c>
    </row>
    <row r="43" spans="1:54" ht="15" x14ac:dyDescent="0.25">
      <c r="A43" s="87">
        <v>1477697</v>
      </c>
      <c r="B43" s="67"/>
      <c r="C43" s="68"/>
      <c r="D43" s="77"/>
      <c r="E43" s="67"/>
      <c r="F43" s="68" t="e">
        <f t="shared" si="0"/>
        <v>#DIV/0!</v>
      </c>
      <c r="G43" s="77"/>
      <c r="H43" s="68"/>
      <c r="I43" s="68"/>
      <c r="J43" s="68">
        <v>0.5</v>
      </c>
      <c r="K43" s="68"/>
      <c r="L43" s="68"/>
      <c r="M43" s="68"/>
      <c r="N43" s="68"/>
      <c r="O43" s="67">
        <f t="shared" si="17"/>
        <v>0.5</v>
      </c>
      <c r="P43" s="68">
        <f t="shared" si="18"/>
        <v>0.5</v>
      </c>
      <c r="Q43" s="68"/>
      <c r="R43" s="68"/>
      <c r="S43" s="53" t="e">
        <f t="shared" si="19"/>
        <v>#DIV/0!</v>
      </c>
      <c r="T43" s="54" t="e">
        <f t="shared" si="4"/>
        <v>#DIV/0!</v>
      </c>
      <c r="V43" s="49"/>
      <c r="W43" s="39"/>
      <c r="Z43" s="85"/>
      <c r="AA43" s="72"/>
      <c r="AB43" s="72"/>
      <c r="AC43" s="72"/>
      <c r="AD43" s="72"/>
      <c r="AE43" s="40">
        <f t="shared" si="20"/>
        <v>0</v>
      </c>
      <c r="AG43" s="40">
        <f t="shared" si="6"/>
        <v>0</v>
      </c>
      <c r="AI43" s="51"/>
      <c r="AJ43" s="51"/>
      <c r="AU43" s="7" t="e">
        <f t="shared" si="14"/>
        <v>#DIV/0!</v>
      </c>
      <c r="AV43" s="8" t="e">
        <f t="shared" si="7"/>
        <v>#DIV/0!</v>
      </c>
      <c r="AW43" s="8" t="e">
        <f t="shared" si="8"/>
        <v>#DIV/0!</v>
      </c>
      <c r="AX43" s="8" t="e">
        <f t="shared" si="9"/>
        <v>#DIV/0!</v>
      </c>
      <c r="AY43" s="8" t="e">
        <f t="shared" si="10"/>
        <v>#DIV/0!</v>
      </c>
      <c r="AZ43" s="8" t="e">
        <f t="shared" si="11"/>
        <v>#DIV/0!</v>
      </c>
      <c r="BA43" s="8" t="e">
        <f t="shared" si="12"/>
        <v>#DIV/0!</v>
      </c>
      <c r="BB43" s="9" t="e">
        <f t="shared" si="13"/>
        <v>#DIV/0!</v>
      </c>
    </row>
    <row r="44" spans="1:54" ht="15" x14ac:dyDescent="0.25">
      <c r="A44" s="87">
        <v>1652477</v>
      </c>
      <c r="B44" s="67">
        <v>4.25</v>
      </c>
      <c r="C44" s="68"/>
      <c r="D44" s="77"/>
      <c r="E44" s="67"/>
      <c r="F44" s="68">
        <f t="shared" si="0"/>
        <v>4.25</v>
      </c>
      <c r="G44" s="77">
        <v>15.25</v>
      </c>
      <c r="H44" s="68"/>
      <c r="I44" s="68"/>
      <c r="J44" s="68">
        <v>1.75</v>
      </c>
      <c r="K44" s="68"/>
      <c r="L44" s="68">
        <v>2</v>
      </c>
      <c r="M44" s="68">
        <v>2</v>
      </c>
      <c r="N44" s="68"/>
      <c r="O44" s="67">
        <f t="shared" si="17"/>
        <v>5.75</v>
      </c>
      <c r="P44" s="68">
        <f t="shared" si="18"/>
        <v>5.75</v>
      </c>
      <c r="Q44" s="68"/>
      <c r="R44" s="68"/>
      <c r="S44" s="53">
        <f t="shared" si="19"/>
        <v>7</v>
      </c>
      <c r="T44" s="54" t="str">
        <f t="shared" si="4"/>
        <v>F</v>
      </c>
      <c r="V44" s="49"/>
      <c r="W44" s="60"/>
      <c r="Z44" s="85"/>
      <c r="AA44" s="72"/>
      <c r="AB44" s="72"/>
      <c r="AC44" s="72"/>
      <c r="AD44" s="72"/>
      <c r="AE44" s="40">
        <f t="shared" si="20"/>
        <v>0</v>
      </c>
      <c r="AG44" s="40">
        <f t="shared" si="6"/>
        <v>0</v>
      </c>
      <c r="AI44" s="51"/>
      <c r="AJ44" s="51"/>
      <c r="AU44" s="7">
        <f t="shared" si="14"/>
        <v>0</v>
      </c>
      <c r="AV44" s="8">
        <f t="shared" si="7"/>
        <v>0</v>
      </c>
      <c r="AW44" s="8">
        <f t="shared" si="8"/>
        <v>0</v>
      </c>
      <c r="AX44" s="8">
        <f t="shared" si="9"/>
        <v>0</v>
      </c>
      <c r="AY44" s="8">
        <f t="shared" si="10"/>
        <v>0</v>
      </c>
      <c r="AZ44" s="8">
        <f t="shared" si="11"/>
        <v>0</v>
      </c>
      <c r="BA44" s="8">
        <f t="shared" si="12"/>
        <v>0</v>
      </c>
      <c r="BB44" s="9">
        <f t="shared" si="13"/>
        <v>1</v>
      </c>
    </row>
    <row r="45" spans="1:54" ht="15" x14ac:dyDescent="0.25">
      <c r="A45" s="87">
        <v>1533857</v>
      </c>
      <c r="B45" s="67">
        <v>5</v>
      </c>
      <c r="C45" s="67"/>
      <c r="D45" s="81"/>
      <c r="E45" s="67"/>
      <c r="F45" s="68">
        <f t="shared" si="0"/>
        <v>5</v>
      </c>
      <c r="G45" s="77">
        <v>19</v>
      </c>
      <c r="H45" s="68"/>
      <c r="I45" s="68"/>
      <c r="J45" s="68">
        <v>1.75</v>
      </c>
      <c r="K45" s="68"/>
      <c r="L45" s="68">
        <v>1.5</v>
      </c>
      <c r="M45" s="68">
        <v>2</v>
      </c>
      <c r="N45" s="68"/>
      <c r="O45" s="67">
        <f t="shared" si="17"/>
        <v>5.25</v>
      </c>
      <c r="P45" s="68">
        <f t="shared" si="18"/>
        <v>5.25</v>
      </c>
      <c r="Q45" s="68"/>
      <c r="R45" s="68"/>
      <c r="S45" s="53">
        <f t="shared" si="19"/>
        <v>8.25</v>
      </c>
      <c r="T45" s="54" t="str">
        <f t="shared" si="4"/>
        <v>F</v>
      </c>
      <c r="V45" s="49"/>
      <c r="Z45" s="85"/>
      <c r="AA45" s="72"/>
      <c r="AB45" s="72"/>
      <c r="AC45" s="72"/>
      <c r="AD45" s="72"/>
      <c r="AE45" s="40">
        <f t="shared" si="20"/>
        <v>0</v>
      </c>
      <c r="AG45" s="40">
        <f t="shared" si="6"/>
        <v>0</v>
      </c>
      <c r="AI45" s="51"/>
      <c r="AJ45" s="51"/>
      <c r="AU45" s="7">
        <f t="shared" si="14"/>
        <v>0</v>
      </c>
      <c r="AV45" s="8">
        <f t="shared" si="7"/>
        <v>0</v>
      </c>
      <c r="AW45" s="8">
        <f t="shared" si="8"/>
        <v>0</v>
      </c>
      <c r="AX45" s="8">
        <f t="shared" si="9"/>
        <v>0</v>
      </c>
      <c r="AY45" s="8">
        <f t="shared" si="10"/>
        <v>0</v>
      </c>
      <c r="AZ45" s="8">
        <f t="shared" si="11"/>
        <v>0</v>
      </c>
      <c r="BA45" s="8">
        <f t="shared" si="12"/>
        <v>0</v>
      </c>
      <c r="BB45" s="9">
        <f t="shared" si="13"/>
        <v>1</v>
      </c>
    </row>
    <row r="46" spans="1:54" ht="15" x14ac:dyDescent="0.25">
      <c r="A46" s="87">
        <v>1538807</v>
      </c>
      <c r="B46" s="67">
        <v>4.25</v>
      </c>
      <c r="C46" s="68"/>
      <c r="D46" s="77"/>
      <c r="E46" s="67"/>
      <c r="F46" s="68">
        <f t="shared" si="0"/>
        <v>4.25</v>
      </c>
      <c r="G46" s="77">
        <v>11.5</v>
      </c>
      <c r="H46" s="68"/>
      <c r="I46" s="68"/>
      <c r="J46" s="68">
        <v>2</v>
      </c>
      <c r="K46" s="68"/>
      <c r="L46" s="68">
        <v>1.75</v>
      </c>
      <c r="M46" s="68">
        <v>1.75</v>
      </c>
      <c r="N46" s="68"/>
      <c r="O46" s="67">
        <f t="shared" si="17"/>
        <v>5.5</v>
      </c>
      <c r="P46" s="68">
        <f t="shared" si="18"/>
        <v>5.5</v>
      </c>
      <c r="Q46" s="68"/>
      <c r="R46" s="68"/>
      <c r="S46" s="53">
        <f t="shared" si="19"/>
        <v>5.8249999999999993</v>
      </c>
      <c r="T46" s="54" t="str">
        <f t="shared" si="4"/>
        <v>F</v>
      </c>
      <c r="V46" s="49"/>
      <c r="Z46" s="85"/>
      <c r="AA46" s="72"/>
      <c r="AB46" s="72"/>
      <c r="AC46" s="72"/>
      <c r="AD46" s="72"/>
      <c r="AE46" s="40">
        <f t="shared" si="20"/>
        <v>0</v>
      </c>
      <c r="AG46" s="40">
        <f t="shared" si="6"/>
        <v>0</v>
      </c>
      <c r="AI46" s="51"/>
      <c r="AJ46" s="51"/>
      <c r="AU46" s="7">
        <f t="shared" si="14"/>
        <v>0</v>
      </c>
      <c r="AV46" s="8">
        <f t="shared" si="7"/>
        <v>0</v>
      </c>
      <c r="AW46" s="8">
        <f t="shared" si="8"/>
        <v>0</v>
      </c>
      <c r="AX46" s="8">
        <f t="shared" si="9"/>
        <v>0</v>
      </c>
      <c r="AY46" s="8">
        <f t="shared" si="10"/>
        <v>0</v>
      </c>
      <c r="AZ46" s="8">
        <f t="shared" si="11"/>
        <v>0</v>
      </c>
      <c r="BA46" s="8">
        <f t="shared" si="12"/>
        <v>0</v>
      </c>
      <c r="BB46" s="9">
        <f t="shared" si="13"/>
        <v>1</v>
      </c>
    </row>
    <row r="47" spans="1:54" ht="15" x14ac:dyDescent="0.25">
      <c r="A47" s="87">
        <v>1545467</v>
      </c>
      <c r="B47" s="67">
        <v>0.5</v>
      </c>
      <c r="C47" s="68"/>
      <c r="D47" s="77"/>
      <c r="E47" s="67"/>
      <c r="F47" s="68">
        <f t="shared" si="0"/>
        <v>0.5</v>
      </c>
      <c r="G47" s="77"/>
      <c r="H47" s="68"/>
      <c r="I47" s="68"/>
      <c r="J47" s="68">
        <v>2</v>
      </c>
      <c r="K47" s="68"/>
      <c r="L47" s="68">
        <v>1.5</v>
      </c>
      <c r="M47" s="68">
        <v>1.75</v>
      </c>
      <c r="N47" s="68"/>
      <c r="O47" s="67">
        <f t="shared" si="17"/>
        <v>5.25</v>
      </c>
      <c r="P47" s="68">
        <f t="shared" si="18"/>
        <v>5.25</v>
      </c>
      <c r="Q47" s="68"/>
      <c r="R47" s="68"/>
      <c r="S47" s="53">
        <f t="shared" si="19"/>
        <v>1.2</v>
      </c>
      <c r="T47" s="54" t="str">
        <f t="shared" si="4"/>
        <v>F</v>
      </c>
      <c r="V47" s="49"/>
      <c r="W47" s="41"/>
      <c r="Z47" s="85"/>
      <c r="AA47" s="72"/>
      <c r="AB47" s="72"/>
      <c r="AC47" s="72"/>
      <c r="AD47" s="72"/>
      <c r="AE47" s="40">
        <f t="shared" si="20"/>
        <v>0</v>
      </c>
      <c r="AG47" s="40">
        <f t="shared" si="6"/>
        <v>0</v>
      </c>
      <c r="AI47" s="51"/>
      <c r="AJ47" s="51"/>
      <c r="AU47" s="7">
        <f t="shared" si="14"/>
        <v>0</v>
      </c>
      <c r="AV47" s="8">
        <f t="shared" si="7"/>
        <v>0</v>
      </c>
      <c r="AW47" s="8">
        <f t="shared" si="8"/>
        <v>0</v>
      </c>
      <c r="AX47" s="8">
        <f t="shared" si="9"/>
        <v>0</v>
      </c>
      <c r="AY47" s="8">
        <f t="shared" si="10"/>
        <v>0</v>
      </c>
      <c r="AZ47" s="8">
        <f t="shared" si="11"/>
        <v>0</v>
      </c>
      <c r="BA47" s="8">
        <f t="shared" si="12"/>
        <v>0</v>
      </c>
      <c r="BB47" s="9">
        <f t="shared" si="13"/>
        <v>1</v>
      </c>
    </row>
    <row r="48" spans="1:54" ht="15" x14ac:dyDescent="0.25">
      <c r="A48" s="87">
        <v>1531664</v>
      </c>
      <c r="B48" s="67">
        <v>5.75</v>
      </c>
      <c r="C48" s="68"/>
      <c r="D48" s="77"/>
      <c r="E48" s="67"/>
      <c r="F48" s="68">
        <f t="shared" si="0"/>
        <v>5.75</v>
      </c>
      <c r="G48" s="77">
        <v>6</v>
      </c>
      <c r="H48" s="68"/>
      <c r="I48" s="68"/>
      <c r="J48" s="68">
        <v>1.25</v>
      </c>
      <c r="K48" s="68"/>
      <c r="L48" s="68">
        <v>2</v>
      </c>
      <c r="M48" s="68">
        <v>1.75</v>
      </c>
      <c r="N48" s="68"/>
      <c r="O48" s="67">
        <f t="shared" si="17"/>
        <v>5</v>
      </c>
      <c r="P48" s="68">
        <f t="shared" si="18"/>
        <v>5</v>
      </c>
      <c r="Q48" s="68"/>
      <c r="R48" s="68"/>
      <c r="S48" s="53">
        <f t="shared" si="19"/>
        <v>4.5250000000000004</v>
      </c>
      <c r="T48" s="54" t="str">
        <f t="shared" si="4"/>
        <v>F</v>
      </c>
      <c r="V48" s="49"/>
      <c r="Z48" s="85"/>
      <c r="AA48" s="72"/>
      <c r="AB48" s="72"/>
      <c r="AC48" s="72"/>
      <c r="AD48" s="72"/>
      <c r="AE48" s="40">
        <f t="shared" si="20"/>
        <v>0</v>
      </c>
      <c r="AG48" s="40">
        <f t="shared" si="6"/>
        <v>0</v>
      </c>
      <c r="AI48" s="51"/>
      <c r="AJ48" s="51"/>
      <c r="AU48" s="7">
        <f t="shared" si="14"/>
        <v>0</v>
      </c>
      <c r="AV48" s="8">
        <f t="shared" si="7"/>
        <v>0</v>
      </c>
      <c r="AW48" s="8">
        <f t="shared" si="8"/>
        <v>0</v>
      </c>
      <c r="AX48" s="8">
        <f t="shared" si="9"/>
        <v>0</v>
      </c>
      <c r="AY48" s="8">
        <f t="shared" si="10"/>
        <v>0</v>
      </c>
      <c r="AZ48" s="8">
        <f t="shared" si="11"/>
        <v>0</v>
      </c>
      <c r="BA48" s="8">
        <f t="shared" si="12"/>
        <v>0</v>
      </c>
      <c r="BB48" s="9">
        <f t="shared" si="13"/>
        <v>1</v>
      </c>
    </row>
    <row r="49" spans="1:54" ht="15" x14ac:dyDescent="0.25">
      <c r="A49" s="87">
        <v>1533914</v>
      </c>
      <c r="B49" s="67">
        <v>4.5</v>
      </c>
      <c r="C49" s="68"/>
      <c r="D49" s="77"/>
      <c r="E49" s="67"/>
      <c r="F49" s="68">
        <f t="shared" si="0"/>
        <v>4.5</v>
      </c>
      <c r="G49" s="77">
        <v>16</v>
      </c>
      <c r="H49" s="68"/>
      <c r="I49" s="68"/>
      <c r="J49" s="68">
        <v>1.75</v>
      </c>
      <c r="K49" s="68"/>
      <c r="L49" s="68">
        <v>2</v>
      </c>
      <c r="M49" s="68">
        <v>2</v>
      </c>
      <c r="N49" s="68"/>
      <c r="O49" s="67">
        <f t="shared" si="17"/>
        <v>5.75</v>
      </c>
      <c r="P49" s="68">
        <f t="shared" si="18"/>
        <v>5.75</v>
      </c>
      <c r="Q49" s="68"/>
      <c r="R49" s="68"/>
      <c r="S49" s="53">
        <f t="shared" si="19"/>
        <v>7.3000000000000007</v>
      </c>
      <c r="T49" s="54" t="str">
        <f t="shared" si="4"/>
        <v>F</v>
      </c>
      <c r="V49" s="49"/>
      <c r="Z49" s="85"/>
      <c r="AA49" s="72"/>
      <c r="AB49" s="72"/>
      <c r="AC49" s="72"/>
      <c r="AD49" s="72"/>
      <c r="AE49" s="40">
        <f t="shared" si="20"/>
        <v>0</v>
      </c>
      <c r="AG49" s="40">
        <f t="shared" si="6"/>
        <v>0</v>
      </c>
      <c r="AI49" s="51"/>
      <c r="AJ49" s="51"/>
      <c r="AU49" s="7">
        <f t="shared" si="14"/>
        <v>0</v>
      </c>
      <c r="AV49" s="8">
        <f t="shared" si="7"/>
        <v>0</v>
      </c>
      <c r="AW49" s="8">
        <f t="shared" si="8"/>
        <v>0</v>
      </c>
      <c r="AX49" s="8">
        <f t="shared" si="9"/>
        <v>0</v>
      </c>
      <c r="AY49" s="8">
        <f t="shared" si="10"/>
        <v>0</v>
      </c>
      <c r="AZ49" s="8">
        <f t="shared" si="11"/>
        <v>0</v>
      </c>
      <c r="BA49" s="8">
        <f t="shared" si="12"/>
        <v>0</v>
      </c>
      <c r="BB49" s="9">
        <f t="shared" si="13"/>
        <v>1</v>
      </c>
    </row>
    <row r="50" spans="1:54" ht="15" x14ac:dyDescent="0.25">
      <c r="A50" s="87">
        <v>1484313</v>
      </c>
      <c r="B50" s="67">
        <v>4.25</v>
      </c>
      <c r="C50" s="67"/>
      <c r="D50" s="77"/>
      <c r="E50" s="67"/>
      <c r="F50" s="68">
        <f t="shared" si="0"/>
        <v>4.25</v>
      </c>
      <c r="G50" s="77">
        <v>12.5</v>
      </c>
      <c r="H50" s="68"/>
      <c r="I50" s="68"/>
      <c r="J50" s="68">
        <v>2</v>
      </c>
      <c r="K50" s="68"/>
      <c r="L50" s="68">
        <v>1.75</v>
      </c>
      <c r="M50" s="68">
        <v>1.75</v>
      </c>
      <c r="N50" s="68"/>
      <c r="O50" s="67">
        <f t="shared" si="17"/>
        <v>5.5</v>
      </c>
      <c r="P50" s="68">
        <f t="shared" si="18"/>
        <v>5.5</v>
      </c>
      <c r="Q50" s="68"/>
      <c r="R50" s="68"/>
      <c r="S50" s="53">
        <f t="shared" si="19"/>
        <v>6.125</v>
      </c>
      <c r="T50" s="54" t="str">
        <f t="shared" si="4"/>
        <v>F</v>
      </c>
      <c r="U50" s="42"/>
      <c r="V50" s="49"/>
      <c r="Z50" s="85"/>
      <c r="AA50" s="72"/>
      <c r="AB50" s="72"/>
      <c r="AC50" s="72"/>
      <c r="AD50" s="72"/>
      <c r="AE50" s="40">
        <f t="shared" si="20"/>
        <v>0</v>
      </c>
      <c r="AG50" s="40">
        <f t="shared" si="6"/>
        <v>0</v>
      </c>
      <c r="AH50" s="58"/>
      <c r="AI50" s="51"/>
      <c r="AJ50" s="51"/>
      <c r="AU50" s="7">
        <f t="shared" si="14"/>
        <v>0</v>
      </c>
      <c r="AV50" s="8">
        <f t="shared" si="7"/>
        <v>0</v>
      </c>
      <c r="AW50" s="8">
        <f t="shared" si="8"/>
        <v>0</v>
      </c>
      <c r="AX50" s="8">
        <f t="shared" si="9"/>
        <v>0</v>
      </c>
      <c r="AY50" s="8">
        <f t="shared" si="10"/>
        <v>0</v>
      </c>
      <c r="AZ50" s="8">
        <f t="shared" si="11"/>
        <v>0</v>
      </c>
      <c r="BA50" s="8">
        <f t="shared" si="12"/>
        <v>0</v>
      </c>
      <c r="BB50" s="9">
        <f t="shared" si="13"/>
        <v>1</v>
      </c>
    </row>
    <row r="51" spans="1:54" ht="15" x14ac:dyDescent="0.25">
      <c r="A51" s="87">
        <v>1532518</v>
      </c>
      <c r="B51" s="67">
        <v>8</v>
      </c>
      <c r="C51" s="67"/>
      <c r="D51" s="77"/>
      <c r="E51" s="67"/>
      <c r="F51" s="68">
        <f t="shared" si="0"/>
        <v>8</v>
      </c>
      <c r="G51" s="77">
        <v>16</v>
      </c>
      <c r="H51" s="68"/>
      <c r="I51" s="68"/>
      <c r="J51" s="68"/>
      <c r="K51" s="68"/>
      <c r="L51" s="68"/>
      <c r="M51" s="68"/>
      <c r="N51" s="68"/>
      <c r="O51" s="67">
        <f t="shared" si="17"/>
        <v>0</v>
      </c>
      <c r="P51" s="68">
        <f t="shared" si="18"/>
        <v>0</v>
      </c>
      <c r="Q51" s="68"/>
      <c r="R51" s="68"/>
      <c r="S51" s="53">
        <f t="shared" si="19"/>
        <v>7.1999999999999993</v>
      </c>
      <c r="T51" s="54" t="str">
        <f t="shared" si="4"/>
        <v>F</v>
      </c>
      <c r="V51" s="49"/>
      <c r="W51" s="59"/>
      <c r="Z51" s="85"/>
      <c r="AA51" s="72"/>
      <c r="AB51" s="72"/>
      <c r="AC51" s="72"/>
      <c r="AD51" s="72"/>
      <c r="AE51" s="40">
        <f t="shared" si="20"/>
        <v>0</v>
      </c>
      <c r="AG51" s="40">
        <f t="shared" si="6"/>
        <v>0</v>
      </c>
      <c r="AI51" s="51"/>
      <c r="AJ51" s="51"/>
      <c r="AU51" s="7">
        <f>IF(T51=$AK$3,1,0)</f>
        <v>0</v>
      </c>
      <c r="AV51" s="8">
        <f>IF(T51=$AK$4,1,)</f>
        <v>0</v>
      </c>
      <c r="AW51" s="8">
        <f>IF(T51=$AK$5,1,0)</f>
        <v>0</v>
      </c>
      <c r="AX51" s="8">
        <f>IF(T51=$AK$6,1,0)</f>
        <v>0</v>
      </c>
      <c r="AY51" s="8">
        <f>IF(T51=$AK$7,1,0)</f>
        <v>0</v>
      </c>
      <c r="AZ51" s="8">
        <f>IF(T51=$AK$8,1,0)</f>
        <v>0</v>
      </c>
      <c r="BA51" s="8">
        <f>IF(T51=$AK$10,1,0)</f>
        <v>0</v>
      </c>
      <c r="BB51" s="9">
        <f>IF(T51=$AK$11,1,0)</f>
        <v>1</v>
      </c>
    </row>
    <row r="52" spans="1:54" ht="15" x14ac:dyDescent="0.25">
      <c r="A52" s="87">
        <v>1513877</v>
      </c>
      <c r="B52" s="67">
        <v>5</v>
      </c>
      <c r="C52" s="67"/>
      <c r="D52" s="77"/>
      <c r="E52" s="67"/>
      <c r="F52" s="68">
        <f t="shared" si="0"/>
        <v>5</v>
      </c>
      <c r="G52" s="77">
        <v>17.5</v>
      </c>
      <c r="H52" s="68"/>
      <c r="I52" s="68"/>
      <c r="J52" s="68">
        <v>1.25</v>
      </c>
      <c r="K52" s="68"/>
      <c r="L52" s="68">
        <v>1.75</v>
      </c>
      <c r="M52" s="68">
        <v>2</v>
      </c>
      <c r="N52" s="68"/>
      <c r="O52" s="67">
        <f t="shared" si="17"/>
        <v>5</v>
      </c>
      <c r="P52" s="68">
        <f t="shared" si="18"/>
        <v>5</v>
      </c>
      <c r="Q52" s="68"/>
      <c r="R52" s="68"/>
      <c r="S52" s="53">
        <f t="shared" si="19"/>
        <v>7.75</v>
      </c>
      <c r="T52" s="54" t="str">
        <f t="shared" si="4"/>
        <v>F</v>
      </c>
      <c r="V52" s="49"/>
      <c r="W52" s="64"/>
      <c r="Z52" s="85"/>
      <c r="AA52" s="72"/>
      <c r="AB52" s="72"/>
      <c r="AC52" s="72"/>
      <c r="AD52" s="72"/>
      <c r="AE52" s="40">
        <f t="shared" si="20"/>
        <v>0</v>
      </c>
      <c r="AG52" s="40">
        <f t="shared" si="6"/>
        <v>0</v>
      </c>
      <c r="AH52" s="58"/>
      <c r="AI52" s="51"/>
      <c r="AJ52" s="51"/>
      <c r="AU52" s="7">
        <f t="shared" ref="AU52:AU67" si="21">IF(T52=$AK$3,1,0)</f>
        <v>0</v>
      </c>
      <c r="AV52" s="8">
        <f t="shared" ref="AV52:AV67" si="22">IF(T52=$AK$4,1,)</f>
        <v>0</v>
      </c>
      <c r="AW52" s="8">
        <f t="shared" ref="AW52:AW67" si="23">IF(T52=$AK$5,1,0)</f>
        <v>0</v>
      </c>
      <c r="AX52" s="8">
        <f t="shared" ref="AX52:AX67" si="24">IF(T52=$AK$6,1,0)</f>
        <v>0</v>
      </c>
      <c r="AY52" s="8">
        <f t="shared" ref="AY52:AY67" si="25">IF(T52=$AK$7,1,0)</f>
        <v>0</v>
      </c>
      <c r="AZ52" s="8">
        <f t="shared" ref="AZ52:AZ67" si="26">IF(T52=$AK$8,1,0)</f>
        <v>0</v>
      </c>
      <c r="BA52" s="8">
        <f t="shared" ref="BA52:BA67" si="27">IF(T52=$AK$10,1,0)</f>
        <v>0</v>
      </c>
      <c r="BB52" s="9">
        <f t="shared" ref="BB52:BB67" si="28">IF(T52=$AK$11,1,0)</f>
        <v>1</v>
      </c>
    </row>
    <row r="53" spans="1:54" ht="15" x14ac:dyDescent="0.25">
      <c r="A53" s="87">
        <v>1308082</v>
      </c>
      <c r="B53" s="67"/>
      <c r="C53" s="68"/>
      <c r="D53" s="77"/>
      <c r="E53" s="67"/>
      <c r="F53" s="68" t="e">
        <f t="shared" si="0"/>
        <v>#DIV/0!</v>
      </c>
      <c r="G53" s="77"/>
      <c r="H53" s="68"/>
      <c r="I53" s="68"/>
      <c r="J53" s="68"/>
      <c r="K53" s="68"/>
      <c r="L53" s="68"/>
      <c r="M53" s="68"/>
      <c r="N53" s="68"/>
      <c r="O53" s="67">
        <f t="shared" si="17"/>
        <v>0</v>
      </c>
      <c r="P53" s="68">
        <f t="shared" si="18"/>
        <v>0</v>
      </c>
      <c r="Q53" s="68"/>
      <c r="R53" s="68"/>
      <c r="S53" s="53" t="e">
        <f t="shared" si="19"/>
        <v>#DIV/0!</v>
      </c>
      <c r="T53" s="54" t="e">
        <f t="shared" si="4"/>
        <v>#DIV/0!</v>
      </c>
      <c r="V53" s="49"/>
      <c r="W53" s="60"/>
      <c r="Z53" s="85"/>
      <c r="AA53" s="72"/>
      <c r="AB53" s="72"/>
      <c r="AC53" s="72"/>
      <c r="AD53" s="72"/>
      <c r="AE53" s="40">
        <f t="shared" si="20"/>
        <v>0</v>
      </c>
      <c r="AG53" s="40">
        <f t="shared" si="6"/>
        <v>0</v>
      </c>
      <c r="AI53" s="51"/>
      <c r="AJ53" s="51"/>
      <c r="AU53" s="7" t="e">
        <f t="shared" si="21"/>
        <v>#DIV/0!</v>
      </c>
      <c r="AV53" s="8" t="e">
        <f t="shared" si="22"/>
        <v>#DIV/0!</v>
      </c>
      <c r="AW53" s="8" t="e">
        <f t="shared" si="23"/>
        <v>#DIV/0!</v>
      </c>
      <c r="AX53" s="8" t="e">
        <f t="shared" si="24"/>
        <v>#DIV/0!</v>
      </c>
      <c r="AY53" s="8" t="e">
        <f t="shared" si="25"/>
        <v>#DIV/0!</v>
      </c>
      <c r="AZ53" s="8" t="e">
        <f t="shared" si="26"/>
        <v>#DIV/0!</v>
      </c>
      <c r="BA53" s="8" t="e">
        <f t="shared" si="27"/>
        <v>#DIV/0!</v>
      </c>
      <c r="BB53" s="9" t="e">
        <f t="shared" si="28"/>
        <v>#DIV/0!</v>
      </c>
    </row>
    <row r="54" spans="1:54" ht="15" x14ac:dyDescent="0.25">
      <c r="A54" s="87">
        <v>1486315</v>
      </c>
      <c r="B54" s="67">
        <v>4.75</v>
      </c>
      <c r="C54" s="67"/>
      <c r="D54" s="77"/>
      <c r="E54" s="67"/>
      <c r="F54" s="68">
        <f t="shared" si="0"/>
        <v>4.75</v>
      </c>
      <c r="G54" s="77">
        <v>11</v>
      </c>
      <c r="H54" s="68"/>
      <c r="I54" s="68"/>
      <c r="J54" s="68"/>
      <c r="K54" s="68"/>
      <c r="L54" s="68"/>
      <c r="M54" s="68"/>
      <c r="N54" s="68"/>
      <c r="O54" s="67">
        <f t="shared" si="17"/>
        <v>0</v>
      </c>
      <c r="P54" s="68">
        <f t="shared" si="18"/>
        <v>0</v>
      </c>
      <c r="Q54" s="68"/>
      <c r="R54" s="68"/>
      <c r="S54" s="53">
        <f t="shared" si="19"/>
        <v>4.7249999999999996</v>
      </c>
      <c r="T54" s="54" t="str">
        <f t="shared" si="4"/>
        <v>F</v>
      </c>
      <c r="V54" s="49"/>
      <c r="Z54" s="85"/>
      <c r="AA54" s="72"/>
      <c r="AB54" s="72"/>
      <c r="AC54" s="72"/>
      <c r="AD54" s="72"/>
      <c r="AE54" s="40">
        <f t="shared" si="20"/>
        <v>0</v>
      </c>
      <c r="AG54" s="40">
        <f t="shared" si="6"/>
        <v>0</v>
      </c>
      <c r="AI54" s="51"/>
      <c r="AJ54" s="51"/>
      <c r="AU54" s="7">
        <f t="shared" si="21"/>
        <v>0</v>
      </c>
      <c r="AV54" s="8">
        <f t="shared" si="22"/>
        <v>0</v>
      </c>
      <c r="AW54" s="8">
        <f t="shared" si="23"/>
        <v>0</v>
      </c>
      <c r="AX54" s="8">
        <f t="shared" si="24"/>
        <v>0</v>
      </c>
      <c r="AY54" s="8">
        <f t="shared" si="25"/>
        <v>0</v>
      </c>
      <c r="AZ54" s="8">
        <f t="shared" si="26"/>
        <v>0</v>
      </c>
      <c r="BA54" s="8">
        <f t="shared" si="27"/>
        <v>0</v>
      </c>
      <c r="BB54" s="9">
        <f t="shared" si="28"/>
        <v>1</v>
      </c>
    </row>
    <row r="55" spans="1:54" ht="15" x14ac:dyDescent="0.25">
      <c r="A55" s="87">
        <v>1338816</v>
      </c>
      <c r="B55" s="67">
        <v>7</v>
      </c>
      <c r="C55" s="67"/>
      <c r="D55" s="77"/>
      <c r="E55" s="67"/>
      <c r="F55" s="68">
        <f t="shared" si="0"/>
        <v>7</v>
      </c>
      <c r="G55" s="77">
        <v>13.75</v>
      </c>
      <c r="H55" s="68"/>
      <c r="I55" s="68"/>
      <c r="J55" s="68">
        <v>2</v>
      </c>
      <c r="K55" s="68"/>
      <c r="L55" s="68"/>
      <c r="M55" s="68">
        <v>1.75</v>
      </c>
      <c r="N55" s="68"/>
      <c r="O55" s="67">
        <f t="shared" si="17"/>
        <v>3.75</v>
      </c>
      <c r="P55" s="68">
        <f t="shared" si="18"/>
        <v>3.75</v>
      </c>
      <c r="Q55" s="68"/>
      <c r="R55" s="68"/>
      <c r="S55" s="53">
        <f t="shared" si="19"/>
        <v>6.9749999999999996</v>
      </c>
      <c r="T55" s="54" t="str">
        <f t="shared" si="4"/>
        <v>F</v>
      </c>
      <c r="V55" s="49"/>
      <c r="Z55" s="85"/>
      <c r="AA55" s="72"/>
      <c r="AB55" s="72"/>
      <c r="AC55" s="72"/>
      <c r="AD55" s="72"/>
      <c r="AE55" s="40">
        <f t="shared" si="20"/>
        <v>0</v>
      </c>
      <c r="AG55" s="40">
        <f t="shared" si="6"/>
        <v>0</v>
      </c>
      <c r="AI55" s="51"/>
      <c r="AJ55" s="51"/>
      <c r="AU55" s="7">
        <f t="shared" si="21"/>
        <v>0</v>
      </c>
      <c r="AV55" s="8">
        <f t="shared" si="22"/>
        <v>0</v>
      </c>
      <c r="AW55" s="8">
        <f t="shared" si="23"/>
        <v>0</v>
      </c>
      <c r="AX55" s="8">
        <f t="shared" si="24"/>
        <v>0</v>
      </c>
      <c r="AY55" s="8">
        <f t="shared" si="25"/>
        <v>0</v>
      </c>
      <c r="AZ55" s="8">
        <f t="shared" si="26"/>
        <v>0</v>
      </c>
      <c r="BA55" s="8">
        <f t="shared" si="27"/>
        <v>0</v>
      </c>
      <c r="BB55" s="9">
        <f t="shared" si="28"/>
        <v>1</v>
      </c>
    </row>
    <row r="56" spans="1:54" ht="15" x14ac:dyDescent="0.25">
      <c r="A56" s="87">
        <v>1512955</v>
      </c>
      <c r="B56" s="67">
        <v>3.5</v>
      </c>
      <c r="C56" s="67"/>
      <c r="D56" s="77"/>
      <c r="E56" s="67"/>
      <c r="F56" s="68">
        <f t="shared" si="0"/>
        <v>3.5</v>
      </c>
      <c r="G56" s="77">
        <v>11.25</v>
      </c>
      <c r="H56" s="68"/>
      <c r="I56" s="68"/>
      <c r="J56" s="68">
        <v>2</v>
      </c>
      <c r="K56" s="68"/>
      <c r="L56" s="68">
        <v>2</v>
      </c>
      <c r="M56" s="68">
        <v>1.75</v>
      </c>
      <c r="N56" s="68"/>
      <c r="O56" s="67">
        <f t="shared" si="17"/>
        <v>5.75</v>
      </c>
      <c r="P56" s="68">
        <f t="shared" si="18"/>
        <v>5.75</v>
      </c>
      <c r="Q56" s="68"/>
      <c r="R56" s="68"/>
      <c r="S56" s="53">
        <f t="shared" si="19"/>
        <v>5.5749999999999993</v>
      </c>
      <c r="T56" s="54" t="str">
        <f t="shared" si="4"/>
        <v>F</v>
      </c>
      <c r="V56" s="49"/>
      <c r="Z56" s="85"/>
      <c r="AA56" s="72"/>
      <c r="AB56" s="72"/>
      <c r="AC56" s="72"/>
      <c r="AD56" s="72"/>
      <c r="AE56" s="40">
        <f t="shared" si="20"/>
        <v>0</v>
      </c>
      <c r="AG56" s="40">
        <f t="shared" si="6"/>
        <v>0</v>
      </c>
      <c r="AI56" s="51"/>
      <c r="AJ56" s="51"/>
      <c r="AU56" s="7">
        <f t="shared" si="21"/>
        <v>0</v>
      </c>
      <c r="AV56" s="8">
        <f t="shared" si="22"/>
        <v>0</v>
      </c>
      <c r="AW56" s="8">
        <f t="shared" si="23"/>
        <v>0</v>
      </c>
      <c r="AX56" s="8">
        <f t="shared" si="24"/>
        <v>0</v>
      </c>
      <c r="AY56" s="8">
        <f t="shared" si="25"/>
        <v>0</v>
      </c>
      <c r="AZ56" s="8">
        <f t="shared" si="26"/>
        <v>0</v>
      </c>
      <c r="BA56" s="8">
        <f t="shared" si="27"/>
        <v>0</v>
      </c>
      <c r="BB56" s="9">
        <f t="shared" si="28"/>
        <v>1</v>
      </c>
    </row>
    <row r="57" spans="1:54" ht="15" x14ac:dyDescent="0.25">
      <c r="A57" s="87">
        <v>1524543</v>
      </c>
      <c r="B57" s="67">
        <v>7.75</v>
      </c>
      <c r="C57" s="67"/>
      <c r="D57" s="77"/>
      <c r="E57" s="67"/>
      <c r="F57" s="68">
        <f t="shared" si="0"/>
        <v>7.75</v>
      </c>
      <c r="G57" s="77">
        <v>12.75</v>
      </c>
      <c r="H57" s="68"/>
      <c r="I57" s="68"/>
      <c r="J57" s="68">
        <v>2</v>
      </c>
      <c r="K57" s="68"/>
      <c r="L57" s="68">
        <v>1.75</v>
      </c>
      <c r="M57" s="68">
        <v>1.75</v>
      </c>
      <c r="N57" s="68"/>
      <c r="O57" s="67">
        <f t="shared" si="17"/>
        <v>5.5</v>
      </c>
      <c r="P57" s="68">
        <f t="shared" si="18"/>
        <v>5.5</v>
      </c>
      <c r="Q57" s="68"/>
      <c r="R57" s="68"/>
      <c r="S57" s="53">
        <f t="shared" si="19"/>
        <v>7.25</v>
      </c>
      <c r="T57" s="54" t="str">
        <f t="shared" si="4"/>
        <v>F</v>
      </c>
      <c r="W57" s="61"/>
      <c r="Z57" s="85"/>
      <c r="AA57" s="72"/>
      <c r="AB57" s="72"/>
      <c r="AC57" s="72"/>
      <c r="AD57" s="72"/>
      <c r="AE57" s="40">
        <f t="shared" si="20"/>
        <v>0</v>
      </c>
      <c r="AG57" s="40">
        <f t="shared" si="6"/>
        <v>0</v>
      </c>
      <c r="AI57" s="51"/>
      <c r="AJ57" s="51"/>
      <c r="AU57" s="7">
        <f t="shared" si="21"/>
        <v>0</v>
      </c>
      <c r="AV57" s="8">
        <f t="shared" si="22"/>
        <v>0</v>
      </c>
      <c r="AW57" s="8">
        <f t="shared" si="23"/>
        <v>0</v>
      </c>
      <c r="AX57" s="8">
        <f t="shared" si="24"/>
        <v>0</v>
      </c>
      <c r="AY57" s="8">
        <f t="shared" si="25"/>
        <v>0</v>
      </c>
      <c r="AZ57" s="8">
        <f t="shared" si="26"/>
        <v>0</v>
      </c>
      <c r="BA57" s="8">
        <f t="shared" si="27"/>
        <v>0</v>
      </c>
      <c r="BB57" s="9">
        <f t="shared" si="28"/>
        <v>1</v>
      </c>
    </row>
    <row r="58" spans="1:54" ht="15" x14ac:dyDescent="0.25">
      <c r="A58" s="87">
        <v>1649586</v>
      </c>
      <c r="B58" s="67">
        <v>7.5</v>
      </c>
      <c r="C58" s="67"/>
      <c r="D58" s="77"/>
      <c r="E58" s="67"/>
      <c r="F58" s="68">
        <f t="shared" si="0"/>
        <v>7.5</v>
      </c>
      <c r="G58" s="77">
        <v>20</v>
      </c>
      <c r="H58" s="68"/>
      <c r="I58" s="68"/>
      <c r="J58" s="68">
        <v>0.5</v>
      </c>
      <c r="K58" s="68"/>
      <c r="L58" s="68">
        <v>2</v>
      </c>
      <c r="M58" s="68">
        <v>1.25</v>
      </c>
      <c r="N58" s="68"/>
      <c r="O58" s="67">
        <f t="shared" si="17"/>
        <v>3.75</v>
      </c>
      <c r="P58" s="68">
        <f t="shared" si="18"/>
        <v>3.75</v>
      </c>
      <c r="Q58" s="68"/>
      <c r="R58" s="68"/>
      <c r="S58" s="53">
        <f t="shared" si="19"/>
        <v>9</v>
      </c>
      <c r="T58" s="54" t="str">
        <f t="shared" si="4"/>
        <v>F</v>
      </c>
      <c r="V58" s="49"/>
      <c r="Z58" s="85"/>
      <c r="AA58" s="72"/>
      <c r="AB58" s="72"/>
      <c r="AC58" s="72"/>
      <c r="AD58" s="72"/>
      <c r="AE58" s="40">
        <f t="shared" si="20"/>
        <v>0</v>
      </c>
      <c r="AG58" s="40">
        <f t="shared" si="6"/>
        <v>0</v>
      </c>
      <c r="AI58" s="51"/>
      <c r="AJ58" s="51"/>
      <c r="AU58" s="7">
        <f t="shared" si="21"/>
        <v>0</v>
      </c>
      <c r="AV58" s="8">
        <f t="shared" si="22"/>
        <v>0</v>
      </c>
      <c r="AW58" s="8">
        <f t="shared" si="23"/>
        <v>0</v>
      </c>
      <c r="AX58" s="8">
        <f t="shared" si="24"/>
        <v>0</v>
      </c>
      <c r="AY58" s="8">
        <f t="shared" si="25"/>
        <v>0</v>
      </c>
      <c r="AZ58" s="8">
        <f t="shared" si="26"/>
        <v>0</v>
      </c>
      <c r="BA58" s="8">
        <f t="shared" si="27"/>
        <v>0</v>
      </c>
      <c r="BB58" s="9">
        <f t="shared" si="28"/>
        <v>1</v>
      </c>
    </row>
    <row r="59" spans="1:54" ht="15" x14ac:dyDescent="0.25">
      <c r="A59" s="87">
        <v>1529932</v>
      </c>
      <c r="B59" s="67">
        <v>3.5</v>
      </c>
      <c r="C59" s="68"/>
      <c r="D59" s="77"/>
      <c r="E59" s="67"/>
      <c r="F59" s="68">
        <f t="shared" si="0"/>
        <v>3.5</v>
      </c>
      <c r="G59" s="77">
        <v>15</v>
      </c>
      <c r="H59" s="68"/>
      <c r="I59" s="68"/>
      <c r="J59" s="68">
        <v>2</v>
      </c>
      <c r="K59" s="68"/>
      <c r="L59" s="68">
        <v>1.75</v>
      </c>
      <c r="M59" s="68">
        <v>1.5</v>
      </c>
      <c r="N59" s="68"/>
      <c r="O59" s="67">
        <f t="shared" si="17"/>
        <v>5.25</v>
      </c>
      <c r="P59" s="68">
        <f t="shared" si="18"/>
        <v>5.25</v>
      </c>
      <c r="Q59" s="68"/>
      <c r="R59" s="68"/>
      <c r="S59" s="53">
        <f t="shared" si="19"/>
        <v>6.6</v>
      </c>
      <c r="T59" s="54" t="str">
        <f t="shared" si="4"/>
        <v>F</v>
      </c>
      <c r="V59" s="49"/>
      <c r="W59" s="65"/>
      <c r="Z59" s="85"/>
      <c r="AA59" s="72"/>
      <c r="AB59" s="72"/>
      <c r="AC59" s="72"/>
      <c r="AD59" s="72"/>
      <c r="AE59" s="40">
        <f t="shared" si="20"/>
        <v>0</v>
      </c>
      <c r="AG59" s="40">
        <f t="shared" si="6"/>
        <v>0</v>
      </c>
      <c r="AI59" s="51"/>
      <c r="AJ59" s="51"/>
      <c r="AU59" s="7">
        <f t="shared" si="21"/>
        <v>0</v>
      </c>
      <c r="AV59" s="8">
        <f t="shared" si="22"/>
        <v>0</v>
      </c>
      <c r="AW59" s="8">
        <f t="shared" si="23"/>
        <v>0</v>
      </c>
      <c r="AX59" s="8">
        <f t="shared" si="24"/>
        <v>0</v>
      </c>
      <c r="AY59" s="8">
        <f t="shared" si="25"/>
        <v>0</v>
      </c>
      <c r="AZ59" s="8">
        <f t="shared" si="26"/>
        <v>0</v>
      </c>
      <c r="BA59" s="8">
        <f t="shared" si="27"/>
        <v>0</v>
      </c>
      <c r="BB59" s="9">
        <f t="shared" si="28"/>
        <v>1</v>
      </c>
    </row>
    <row r="60" spans="1:54" ht="15" x14ac:dyDescent="0.25">
      <c r="A60" s="87">
        <v>1479519</v>
      </c>
      <c r="B60" s="67">
        <v>5.75</v>
      </c>
      <c r="C60" s="68"/>
      <c r="D60" s="77"/>
      <c r="E60" s="67"/>
      <c r="F60" s="68">
        <f t="shared" si="0"/>
        <v>5.75</v>
      </c>
      <c r="G60" s="77">
        <v>14.5</v>
      </c>
      <c r="H60" s="68"/>
      <c r="I60" s="68"/>
      <c r="J60" s="68">
        <v>2</v>
      </c>
      <c r="K60" s="68"/>
      <c r="L60" s="68">
        <v>1.5</v>
      </c>
      <c r="M60" s="68">
        <v>1.75</v>
      </c>
      <c r="N60" s="68"/>
      <c r="O60" s="67">
        <f t="shared" si="17"/>
        <v>5.25</v>
      </c>
      <c r="P60" s="68">
        <f t="shared" si="18"/>
        <v>5.25</v>
      </c>
      <c r="Q60" s="68"/>
      <c r="R60" s="68"/>
      <c r="S60" s="53">
        <f t="shared" si="19"/>
        <v>7.1249999999999991</v>
      </c>
      <c r="T60" s="54" t="str">
        <f t="shared" si="4"/>
        <v>F</v>
      </c>
      <c r="U60" s="42"/>
      <c r="Z60" s="85"/>
      <c r="AA60" s="72"/>
      <c r="AB60" s="72"/>
      <c r="AC60" s="72"/>
      <c r="AD60" s="72"/>
      <c r="AE60" s="40">
        <f t="shared" si="20"/>
        <v>0</v>
      </c>
      <c r="AG60" s="40">
        <f t="shared" si="6"/>
        <v>0</v>
      </c>
      <c r="AI60" s="51"/>
      <c r="AJ60" s="51"/>
      <c r="AU60" s="7">
        <f t="shared" si="21"/>
        <v>0</v>
      </c>
      <c r="AV60" s="8">
        <f t="shared" si="22"/>
        <v>0</v>
      </c>
      <c r="AW60" s="8">
        <f t="shared" si="23"/>
        <v>0</v>
      </c>
      <c r="AX60" s="8">
        <f t="shared" si="24"/>
        <v>0</v>
      </c>
      <c r="AY60" s="8">
        <f t="shared" si="25"/>
        <v>0</v>
      </c>
      <c r="AZ60" s="8">
        <f t="shared" si="26"/>
        <v>0</v>
      </c>
      <c r="BA60" s="8">
        <f t="shared" si="27"/>
        <v>0</v>
      </c>
      <c r="BB60" s="9">
        <f t="shared" si="28"/>
        <v>1</v>
      </c>
    </row>
    <row r="61" spans="1:54" ht="15" x14ac:dyDescent="0.25">
      <c r="A61" s="87">
        <v>1467729</v>
      </c>
      <c r="B61" s="67">
        <v>8.75</v>
      </c>
      <c r="C61" s="67"/>
      <c r="D61" s="77"/>
      <c r="E61" s="67"/>
      <c r="F61" s="68">
        <f t="shared" si="0"/>
        <v>8.75</v>
      </c>
      <c r="G61" s="77">
        <v>12.5</v>
      </c>
      <c r="H61" s="68"/>
      <c r="I61" s="68"/>
      <c r="J61" s="68">
        <v>1</v>
      </c>
      <c r="K61" s="68"/>
      <c r="L61" s="68">
        <v>2</v>
      </c>
      <c r="M61" s="68">
        <v>2</v>
      </c>
      <c r="N61" s="68"/>
      <c r="O61" s="67">
        <f t="shared" si="17"/>
        <v>5</v>
      </c>
      <c r="P61" s="68">
        <f t="shared" si="18"/>
        <v>5</v>
      </c>
      <c r="Q61" s="68"/>
      <c r="R61" s="68"/>
      <c r="S61" s="53">
        <f t="shared" si="19"/>
        <v>7.375</v>
      </c>
      <c r="T61" s="54" t="str">
        <f t="shared" si="4"/>
        <v>F</v>
      </c>
      <c r="U61" s="42"/>
      <c r="V61" s="49"/>
      <c r="Z61" s="85"/>
      <c r="AA61" s="72"/>
      <c r="AB61" s="72"/>
      <c r="AC61" s="72"/>
      <c r="AD61" s="72"/>
      <c r="AE61" s="40">
        <f t="shared" si="20"/>
        <v>0</v>
      </c>
      <c r="AG61" s="40">
        <f t="shared" si="6"/>
        <v>0</v>
      </c>
      <c r="AH61" s="58"/>
      <c r="AI61" s="51"/>
      <c r="AJ61" s="51"/>
      <c r="AU61" s="7">
        <f t="shared" si="21"/>
        <v>0</v>
      </c>
      <c r="AV61" s="8">
        <f t="shared" si="22"/>
        <v>0</v>
      </c>
      <c r="AW61" s="8">
        <f t="shared" si="23"/>
        <v>0</v>
      </c>
      <c r="AX61" s="8">
        <f t="shared" si="24"/>
        <v>0</v>
      </c>
      <c r="AY61" s="8">
        <f t="shared" si="25"/>
        <v>0</v>
      </c>
      <c r="AZ61" s="8">
        <f t="shared" si="26"/>
        <v>0</v>
      </c>
      <c r="BA61" s="8">
        <f t="shared" si="27"/>
        <v>0</v>
      </c>
      <c r="BB61" s="9">
        <f t="shared" si="28"/>
        <v>1</v>
      </c>
    </row>
    <row r="62" spans="1:54" ht="15" x14ac:dyDescent="0.25">
      <c r="A62" s="87">
        <v>1649597</v>
      </c>
      <c r="B62" s="67">
        <v>7.25</v>
      </c>
      <c r="C62" s="67"/>
      <c r="D62" s="77"/>
      <c r="E62" s="67"/>
      <c r="F62" s="68">
        <f t="shared" si="0"/>
        <v>7.25</v>
      </c>
      <c r="G62" s="77">
        <v>16</v>
      </c>
      <c r="H62" s="68"/>
      <c r="I62" s="68"/>
      <c r="J62" s="68">
        <v>1.75</v>
      </c>
      <c r="K62" s="68"/>
      <c r="L62" s="68">
        <v>2</v>
      </c>
      <c r="M62" s="68">
        <v>2</v>
      </c>
      <c r="N62" s="68"/>
      <c r="O62" s="67">
        <f t="shared" si="17"/>
        <v>5.75</v>
      </c>
      <c r="P62" s="68">
        <f t="shared" si="18"/>
        <v>5.75</v>
      </c>
      <c r="Q62" s="68"/>
      <c r="R62" s="68"/>
      <c r="S62" s="53">
        <f t="shared" si="19"/>
        <v>8.125</v>
      </c>
      <c r="T62" s="54" t="str">
        <f t="shared" si="4"/>
        <v>F</v>
      </c>
      <c r="V62" s="49"/>
      <c r="W62" s="60"/>
      <c r="Z62" s="85"/>
      <c r="AA62" s="72"/>
      <c r="AB62" s="72"/>
      <c r="AC62" s="72"/>
      <c r="AD62" s="72"/>
      <c r="AE62" s="40">
        <f t="shared" si="20"/>
        <v>0</v>
      </c>
      <c r="AG62" s="40">
        <f t="shared" si="6"/>
        <v>0</v>
      </c>
      <c r="AI62" s="51"/>
      <c r="AJ62" s="51"/>
      <c r="AU62" s="7">
        <f t="shared" si="21"/>
        <v>0</v>
      </c>
      <c r="AV62" s="8">
        <f t="shared" si="22"/>
        <v>0</v>
      </c>
      <c r="AW62" s="8">
        <f t="shared" si="23"/>
        <v>0</v>
      </c>
      <c r="AX62" s="8">
        <f t="shared" si="24"/>
        <v>0</v>
      </c>
      <c r="AY62" s="8">
        <f t="shared" si="25"/>
        <v>0</v>
      </c>
      <c r="AZ62" s="8">
        <f t="shared" si="26"/>
        <v>0</v>
      </c>
      <c r="BA62" s="8">
        <f t="shared" si="27"/>
        <v>0</v>
      </c>
      <c r="BB62" s="9">
        <f t="shared" si="28"/>
        <v>1</v>
      </c>
    </row>
    <row r="63" spans="1:54" ht="15" x14ac:dyDescent="0.25">
      <c r="A63" s="87">
        <v>1471353</v>
      </c>
      <c r="B63" s="67">
        <v>5.5</v>
      </c>
      <c r="C63" s="67"/>
      <c r="D63" s="77"/>
      <c r="E63" s="67"/>
      <c r="F63" s="68">
        <f t="shared" si="0"/>
        <v>5.5</v>
      </c>
      <c r="G63" s="77">
        <v>15</v>
      </c>
      <c r="H63" s="68"/>
      <c r="I63" s="68"/>
      <c r="J63" s="68">
        <v>1.75</v>
      </c>
      <c r="K63" s="68"/>
      <c r="L63" s="68">
        <v>1.75</v>
      </c>
      <c r="M63" s="68">
        <v>2</v>
      </c>
      <c r="N63" s="68"/>
      <c r="O63" s="67">
        <f t="shared" si="17"/>
        <v>5.5</v>
      </c>
      <c r="P63" s="68">
        <f t="shared" si="18"/>
        <v>5.5</v>
      </c>
      <c r="Q63" s="68"/>
      <c r="R63" s="68"/>
      <c r="S63" s="53">
        <f t="shared" si="19"/>
        <v>7.25</v>
      </c>
      <c r="T63" s="54" t="str">
        <f t="shared" si="4"/>
        <v>F</v>
      </c>
      <c r="V63" s="49"/>
      <c r="W63" s="65"/>
      <c r="Z63" s="85"/>
      <c r="AA63" s="72"/>
      <c r="AB63" s="72"/>
      <c r="AC63" s="72"/>
      <c r="AD63" s="72"/>
      <c r="AE63" s="40">
        <f t="shared" si="20"/>
        <v>0</v>
      </c>
      <c r="AG63" s="40">
        <f t="shared" si="6"/>
        <v>0</v>
      </c>
      <c r="AH63" s="58"/>
      <c r="AI63" s="51"/>
      <c r="AJ63" s="51"/>
      <c r="AU63" s="7">
        <f t="shared" si="21"/>
        <v>0</v>
      </c>
      <c r="AV63" s="8">
        <f t="shared" si="22"/>
        <v>0</v>
      </c>
      <c r="AW63" s="8">
        <f t="shared" si="23"/>
        <v>0</v>
      </c>
      <c r="AX63" s="8">
        <f t="shared" si="24"/>
        <v>0</v>
      </c>
      <c r="AY63" s="8">
        <f t="shared" si="25"/>
        <v>0</v>
      </c>
      <c r="AZ63" s="8">
        <f t="shared" si="26"/>
        <v>0</v>
      </c>
      <c r="BA63" s="8">
        <f t="shared" si="27"/>
        <v>0</v>
      </c>
      <c r="BB63" s="9">
        <f t="shared" si="28"/>
        <v>1</v>
      </c>
    </row>
    <row r="64" spans="1:54" ht="15" x14ac:dyDescent="0.25">
      <c r="A64" s="87">
        <v>1563039</v>
      </c>
      <c r="B64" s="67">
        <v>9.75</v>
      </c>
      <c r="C64" s="67"/>
      <c r="D64" s="77"/>
      <c r="E64" s="67"/>
      <c r="F64" s="68">
        <f t="shared" si="0"/>
        <v>9.75</v>
      </c>
      <c r="G64" s="77">
        <v>19.5</v>
      </c>
      <c r="H64" s="68"/>
      <c r="I64" s="68"/>
      <c r="J64" s="68">
        <v>1.5</v>
      </c>
      <c r="K64" s="68"/>
      <c r="L64" s="68">
        <v>1.5</v>
      </c>
      <c r="M64" s="68">
        <v>2</v>
      </c>
      <c r="N64" s="68"/>
      <c r="O64" s="67">
        <f t="shared" si="17"/>
        <v>5</v>
      </c>
      <c r="P64" s="68">
        <f t="shared" si="18"/>
        <v>5</v>
      </c>
      <c r="Q64" s="68"/>
      <c r="R64" s="68"/>
      <c r="S64" s="53">
        <f t="shared" si="19"/>
        <v>9.7749999999999986</v>
      </c>
      <c r="T64" s="54" t="str">
        <f t="shared" si="4"/>
        <v>F</v>
      </c>
      <c r="V64" s="49"/>
      <c r="Z64" s="85"/>
      <c r="AA64" s="72"/>
      <c r="AB64" s="72"/>
      <c r="AC64" s="72"/>
      <c r="AD64" s="72"/>
      <c r="AE64" s="40">
        <f t="shared" si="20"/>
        <v>0</v>
      </c>
      <c r="AG64" s="40">
        <f t="shared" si="6"/>
        <v>0</v>
      </c>
      <c r="AH64" s="58"/>
      <c r="AI64" s="51"/>
      <c r="AJ64" s="51"/>
      <c r="AU64" s="7">
        <f t="shared" si="21"/>
        <v>0</v>
      </c>
      <c r="AV64" s="8">
        <f t="shared" si="22"/>
        <v>0</v>
      </c>
      <c r="AW64" s="8">
        <f t="shared" si="23"/>
        <v>0</v>
      </c>
      <c r="AX64" s="8">
        <f t="shared" si="24"/>
        <v>0</v>
      </c>
      <c r="AY64" s="8">
        <f t="shared" si="25"/>
        <v>0</v>
      </c>
      <c r="AZ64" s="8">
        <f t="shared" si="26"/>
        <v>0</v>
      </c>
      <c r="BA64" s="8">
        <f t="shared" si="27"/>
        <v>0</v>
      </c>
      <c r="BB64" s="9">
        <f t="shared" si="28"/>
        <v>1</v>
      </c>
    </row>
    <row r="65" spans="1:54" ht="15" x14ac:dyDescent="0.25">
      <c r="A65" s="87">
        <v>1532992</v>
      </c>
      <c r="B65" s="67">
        <v>5.5</v>
      </c>
      <c r="C65" s="67"/>
      <c r="D65" s="77"/>
      <c r="E65" s="67"/>
      <c r="F65" s="68">
        <f t="shared" si="0"/>
        <v>5.5</v>
      </c>
      <c r="G65" s="77"/>
      <c r="H65" s="68"/>
      <c r="I65" s="68"/>
      <c r="J65" s="68">
        <v>2</v>
      </c>
      <c r="K65" s="68"/>
      <c r="L65" s="68"/>
      <c r="M65" s="68"/>
      <c r="N65" s="68"/>
      <c r="O65" s="67">
        <f t="shared" si="17"/>
        <v>2</v>
      </c>
      <c r="P65" s="68">
        <f t="shared" si="18"/>
        <v>2</v>
      </c>
      <c r="Q65" s="68"/>
      <c r="R65" s="68"/>
      <c r="S65" s="53">
        <f t="shared" si="19"/>
        <v>2.0499999999999998</v>
      </c>
      <c r="T65" s="54" t="str">
        <f t="shared" si="4"/>
        <v>F</v>
      </c>
      <c r="U65" s="42"/>
      <c r="V65" s="49"/>
      <c r="Z65" s="85"/>
      <c r="AA65" s="72"/>
      <c r="AB65" s="72"/>
      <c r="AC65" s="72"/>
      <c r="AD65" s="72"/>
      <c r="AE65" s="40">
        <f t="shared" si="20"/>
        <v>0</v>
      </c>
      <c r="AG65" s="40">
        <f t="shared" si="6"/>
        <v>0</v>
      </c>
      <c r="AI65" s="51"/>
      <c r="AJ65" s="51"/>
      <c r="AU65" s="7">
        <f t="shared" si="21"/>
        <v>0</v>
      </c>
      <c r="AV65" s="8">
        <f t="shared" si="22"/>
        <v>0</v>
      </c>
      <c r="AW65" s="8">
        <f t="shared" si="23"/>
        <v>0</v>
      </c>
      <c r="AX65" s="8">
        <f t="shared" si="24"/>
        <v>0</v>
      </c>
      <c r="AY65" s="8">
        <f t="shared" si="25"/>
        <v>0</v>
      </c>
      <c r="AZ65" s="8">
        <f t="shared" si="26"/>
        <v>0</v>
      </c>
      <c r="BA65" s="8">
        <f t="shared" si="27"/>
        <v>0</v>
      </c>
      <c r="BB65" s="9">
        <f t="shared" si="28"/>
        <v>1</v>
      </c>
    </row>
    <row r="66" spans="1:54" ht="15" x14ac:dyDescent="0.25">
      <c r="A66" s="87">
        <v>1528154</v>
      </c>
      <c r="B66" s="67">
        <v>7.5</v>
      </c>
      <c r="C66" s="67"/>
      <c r="D66" s="77"/>
      <c r="E66" s="67"/>
      <c r="F66" s="68">
        <f t="shared" si="0"/>
        <v>7.5</v>
      </c>
      <c r="G66" s="77">
        <v>16</v>
      </c>
      <c r="H66" s="68"/>
      <c r="I66" s="68"/>
      <c r="J66" s="68">
        <v>1.75</v>
      </c>
      <c r="K66" s="68"/>
      <c r="L66" s="68">
        <v>1.75</v>
      </c>
      <c r="M66" s="68">
        <v>1.75</v>
      </c>
      <c r="N66" s="68"/>
      <c r="O66" s="67">
        <f t="shared" si="17"/>
        <v>5.25</v>
      </c>
      <c r="P66" s="68">
        <f t="shared" si="18"/>
        <v>5.25</v>
      </c>
      <c r="Q66" s="68"/>
      <c r="R66" s="68"/>
      <c r="S66" s="53">
        <f t="shared" si="19"/>
        <v>8.1</v>
      </c>
      <c r="T66" s="54" t="str">
        <f t="shared" si="4"/>
        <v>F</v>
      </c>
      <c r="U66" s="42"/>
      <c r="V66" s="49"/>
      <c r="Z66" s="85"/>
      <c r="AA66" s="72"/>
      <c r="AB66" s="72"/>
      <c r="AC66" s="72"/>
      <c r="AD66" s="72"/>
      <c r="AE66" s="40">
        <f t="shared" si="20"/>
        <v>0</v>
      </c>
      <c r="AG66" s="40">
        <f t="shared" si="6"/>
        <v>0</v>
      </c>
      <c r="AI66" s="51"/>
      <c r="AJ66" s="51"/>
      <c r="AU66" s="7">
        <f t="shared" si="21"/>
        <v>0</v>
      </c>
      <c r="AV66" s="8">
        <f t="shared" si="22"/>
        <v>0</v>
      </c>
      <c r="AW66" s="8">
        <f t="shared" si="23"/>
        <v>0</v>
      </c>
      <c r="AX66" s="8">
        <f t="shared" si="24"/>
        <v>0</v>
      </c>
      <c r="AY66" s="8">
        <f t="shared" si="25"/>
        <v>0</v>
      </c>
      <c r="AZ66" s="8">
        <f t="shared" si="26"/>
        <v>0</v>
      </c>
      <c r="BA66" s="8">
        <f t="shared" si="27"/>
        <v>0</v>
      </c>
      <c r="BB66" s="9">
        <f t="shared" si="28"/>
        <v>1</v>
      </c>
    </row>
    <row r="67" spans="1:54" ht="15" x14ac:dyDescent="0.25">
      <c r="A67" s="87">
        <v>1444173</v>
      </c>
      <c r="B67" s="67">
        <v>6.25</v>
      </c>
      <c r="C67" s="67"/>
      <c r="D67" s="77"/>
      <c r="E67" s="67"/>
      <c r="F67" s="68">
        <f t="shared" ref="F67:F91" si="29">AVERAGE(B67:E67)</f>
        <v>6.25</v>
      </c>
      <c r="G67" s="77">
        <v>15.5</v>
      </c>
      <c r="H67" s="68"/>
      <c r="I67" s="68"/>
      <c r="J67" s="68">
        <v>1</v>
      </c>
      <c r="K67" s="68"/>
      <c r="L67" s="68">
        <v>2</v>
      </c>
      <c r="M67" s="68">
        <v>2</v>
      </c>
      <c r="N67" s="68"/>
      <c r="O67" s="67">
        <f t="shared" ref="O67:O91" si="30">SUM(I67:M67)</f>
        <v>5</v>
      </c>
      <c r="P67" s="68">
        <f t="shared" ref="P67:P91" si="31">N67+O67</f>
        <v>5</v>
      </c>
      <c r="Q67" s="68"/>
      <c r="R67" s="68"/>
      <c r="S67" s="53">
        <f t="shared" ref="S67:S91" si="32">(3*F67/10)+(6*G67/20)+(3*H67/20)+(4*P67/20)+(7*Q67/20)</f>
        <v>7.5250000000000004</v>
      </c>
      <c r="T67" s="54" t="str">
        <f t="shared" ref="T67:T91" si="33">IF(S67&gt;=$AL$3,$AK$3,IF(S67&gt;=$AL$4,$AK$4,IF(S67&gt;=$AL$5,$AK$5,IF(S67&gt;=$AL$6,$AK$6,IF(S67&gt;=$AL$7,$AK$7,IF(S67&gt;=$AL$8,$AK$8,IF(S67&gt;=$AL$10,$AK$10,$AK$11)))))))</f>
        <v>F</v>
      </c>
      <c r="V67" s="49"/>
      <c r="Z67" s="85"/>
      <c r="AA67" s="72"/>
      <c r="AB67" s="72"/>
      <c r="AC67" s="72"/>
      <c r="AD67" s="72"/>
      <c r="AE67" s="40">
        <f t="shared" ref="AE67" si="34">SUM(Z67:AD67)</f>
        <v>0</v>
      </c>
      <c r="AG67" s="40">
        <f>AE67-AF67</f>
        <v>0</v>
      </c>
      <c r="AI67" s="51"/>
      <c r="AJ67" s="51"/>
      <c r="AU67" s="7">
        <f t="shared" si="21"/>
        <v>0</v>
      </c>
      <c r="AV67" s="8">
        <f t="shared" si="22"/>
        <v>0</v>
      </c>
      <c r="AW67" s="8">
        <f t="shared" si="23"/>
        <v>0</v>
      </c>
      <c r="AX67" s="8">
        <f t="shared" si="24"/>
        <v>0</v>
      </c>
      <c r="AY67" s="8">
        <f t="shared" si="25"/>
        <v>0</v>
      </c>
      <c r="AZ67" s="8">
        <f t="shared" si="26"/>
        <v>0</v>
      </c>
      <c r="BA67" s="8">
        <f t="shared" si="27"/>
        <v>0</v>
      </c>
      <c r="BB67" s="9">
        <f t="shared" si="28"/>
        <v>1</v>
      </c>
    </row>
    <row r="68" spans="1:54" ht="15.75" thickBot="1" x14ac:dyDescent="0.3">
      <c r="A68" s="87">
        <v>1533216</v>
      </c>
      <c r="B68" s="67">
        <v>1</v>
      </c>
      <c r="C68" s="74"/>
      <c r="D68" s="74"/>
      <c r="E68" s="74"/>
      <c r="F68" s="68">
        <f t="shared" si="29"/>
        <v>1</v>
      </c>
      <c r="G68" s="74"/>
      <c r="H68" s="25"/>
      <c r="I68" s="68"/>
      <c r="J68" s="68">
        <v>1</v>
      </c>
      <c r="K68" s="37"/>
      <c r="L68" s="88">
        <v>1.75</v>
      </c>
      <c r="M68" s="37">
        <v>2</v>
      </c>
      <c r="N68" s="37"/>
      <c r="O68" s="67">
        <f t="shared" si="30"/>
        <v>4.75</v>
      </c>
      <c r="P68" s="68">
        <f t="shared" si="31"/>
        <v>4.75</v>
      </c>
      <c r="Q68" s="37"/>
      <c r="R68" s="37"/>
      <c r="S68" s="53">
        <f t="shared" si="32"/>
        <v>1.25</v>
      </c>
      <c r="T68" s="54" t="str">
        <f t="shared" si="33"/>
        <v>F</v>
      </c>
      <c r="U68" s="37"/>
      <c r="V68" s="38"/>
      <c r="AF68" s="43"/>
      <c r="AG68" s="43"/>
      <c r="AI68" s="38"/>
      <c r="AJ68" s="38"/>
    </row>
    <row r="69" spans="1:54" ht="16.5" thickTop="1" thickBot="1" x14ac:dyDescent="0.3">
      <c r="A69" s="87">
        <v>1419963</v>
      </c>
      <c r="B69" s="86">
        <v>2.25</v>
      </c>
      <c r="C69" s="86"/>
      <c r="D69" s="86"/>
      <c r="E69" s="86"/>
      <c r="F69" s="68">
        <f t="shared" si="29"/>
        <v>2.25</v>
      </c>
      <c r="G69" s="86">
        <v>15.5</v>
      </c>
      <c r="H69" s="27" t="e">
        <f t="shared" ref="H69" si="35">AVERAGE(H3:H67)</f>
        <v>#DIV/0!</v>
      </c>
      <c r="I69" s="86"/>
      <c r="J69" s="86">
        <v>1.75</v>
      </c>
      <c r="K69" s="86"/>
      <c r="L69" s="86">
        <v>2</v>
      </c>
      <c r="M69" s="86">
        <v>2</v>
      </c>
      <c r="N69" s="86"/>
      <c r="O69" s="67">
        <f t="shared" si="30"/>
        <v>5.75</v>
      </c>
      <c r="P69" s="68">
        <f t="shared" si="31"/>
        <v>5.75</v>
      </c>
      <c r="Q69" s="86"/>
      <c r="R69" s="86"/>
      <c r="S69" s="53" t="e">
        <f t="shared" si="32"/>
        <v>#DIV/0!</v>
      </c>
      <c r="T69" s="54" t="e">
        <f t="shared" si="33"/>
        <v>#DIV/0!</v>
      </c>
      <c r="U69" s="74"/>
      <c r="V69" s="76"/>
      <c r="W69" s="83"/>
      <c r="X69" s="83"/>
      <c r="Y69" s="83"/>
      <c r="Z69" s="86"/>
      <c r="AA69" s="86"/>
      <c r="AB69" s="86"/>
      <c r="AC69" s="86"/>
      <c r="AD69" s="86"/>
      <c r="AE69" s="86"/>
      <c r="AI69" s="38"/>
      <c r="AJ69" s="38"/>
      <c r="AU69" t="e">
        <f t="shared" ref="AU69:BB69" si="36">SUM(AU3:AU67)</f>
        <v>#DIV/0!</v>
      </c>
      <c r="AV69" t="e">
        <f t="shared" si="36"/>
        <v>#DIV/0!</v>
      </c>
      <c r="AW69" t="e">
        <f t="shared" si="36"/>
        <v>#DIV/0!</v>
      </c>
      <c r="AX69" t="e">
        <f t="shared" si="36"/>
        <v>#DIV/0!</v>
      </c>
      <c r="AY69" t="e">
        <f t="shared" si="36"/>
        <v>#DIV/0!</v>
      </c>
      <c r="AZ69" t="e">
        <f t="shared" si="36"/>
        <v>#DIV/0!</v>
      </c>
      <c r="BA69" t="e">
        <f t="shared" si="36"/>
        <v>#DIV/0!</v>
      </c>
      <c r="BB69" t="e">
        <f t="shared" si="36"/>
        <v>#DIV/0!</v>
      </c>
    </row>
    <row r="70" spans="1:54" s="25" customFormat="1" ht="15.75" thickTop="1" x14ac:dyDescent="0.25">
      <c r="A70" s="87">
        <v>1539101</v>
      </c>
      <c r="B70" s="86">
        <v>4.75</v>
      </c>
      <c r="C70" s="74"/>
      <c r="D70" s="74"/>
      <c r="E70" s="74"/>
      <c r="F70" s="68">
        <f t="shared" si="29"/>
        <v>4.75</v>
      </c>
      <c r="G70" s="86">
        <v>19</v>
      </c>
      <c r="I70" s="37"/>
      <c r="J70" s="37"/>
      <c r="K70" s="37"/>
      <c r="L70" s="37"/>
      <c r="M70" s="37"/>
      <c r="N70" s="37"/>
      <c r="O70" s="67">
        <f t="shared" si="30"/>
        <v>0</v>
      </c>
      <c r="P70" s="68">
        <f t="shared" si="31"/>
        <v>0</v>
      </c>
      <c r="Q70" s="37"/>
      <c r="R70" s="37"/>
      <c r="S70" s="53">
        <f t="shared" si="32"/>
        <v>7.125</v>
      </c>
      <c r="T70" s="54" t="str">
        <f t="shared" si="33"/>
        <v>F</v>
      </c>
      <c r="U70" s="37"/>
      <c r="V70" s="38"/>
      <c r="W70" s="40"/>
      <c r="X70" s="40"/>
      <c r="Y70" s="40"/>
      <c r="Z70" s="40"/>
      <c r="AA70" s="40"/>
      <c r="AB70" s="40"/>
      <c r="AC70" s="40"/>
      <c r="AD70" s="40"/>
      <c r="AE70" s="40"/>
      <c r="AF70" s="43"/>
      <c r="AG70" s="43"/>
      <c r="AH70" s="43"/>
      <c r="AI70" s="26"/>
      <c r="AJ70" s="26"/>
    </row>
    <row r="71" spans="1:54" ht="15" x14ac:dyDescent="0.25">
      <c r="A71" s="87">
        <v>1534612</v>
      </c>
      <c r="B71" s="86">
        <v>3.5</v>
      </c>
      <c r="C71" s="74"/>
      <c r="D71" s="75"/>
      <c r="E71" s="74"/>
      <c r="F71" s="68">
        <f t="shared" si="29"/>
        <v>3.5</v>
      </c>
      <c r="G71" s="86">
        <v>13.25</v>
      </c>
      <c r="I71" s="86"/>
      <c r="J71" s="86">
        <v>1.75</v>
      </c>
      <c r="L71" s="86">
        <v>1.75</v>
      </c>
      <c r="M71">
        <v>1.75</v>
      </c>
      <c r="O71" s="67">
        <f t="shared" si="30"/>
        <v>5.25</v>
      </c>
      <c r="P71" s="68">
        <f t="shared" si="31"/>
        <v>5.25</v>
      </c>
      <c r="Q71" s="37"/>
      <c r="S71" s="53">
        <f t="shared" si="32"/>
        <v>6.0750000000000002</v>
      </c>
      <c r="T71" s="54" t="str">
        <f t="shared" si="33"/>
        <v>F</v>
      </c>
      <c r="V71" s="49"/>
      <c r="Z71" s="39"/>
      <c r="AI71" s="38"/>
      <c r="AJ71" s="38"/>
    </row>
    <row r="72" spans="1:54" ht="15" x14ac:dyDescent="0.25">
      <c r="A72" s="87">
        <v>1489386</v>
      </c>
      <c r="B72" s="86">
        <v>5.25</v>
      </c>
      <c r="F72" s="68">
        <f t="shared" si="29"/>
        <v>5.25</v>
      </c>
      <c r="G72">
        <v>9.75</v>
      </c>
      <c r="J72">
        <v>2</v>
      </c>
      <c r="L72">
        <v>1.5</v>
      </c>
      <c r="M72">
        <v>1.75</v>
      </c>
      <c r="O72" s="67">
        <f t="shared" si="30"/>
        <v>5.25</v>
      </c>
      <c r="P72" s="68">
        <f t="shared" si="31"/>
        <v>5.25</v>
      </c>
      <c r="Q72" s="37"/>
      <c r="S72" s="53">
        <f t="shared" si="32"/>
        <v>5.55</v>
      </c>
      <c r="T72" s="54" t="str">
        <f t="shared" si="33"/>
        <v>F</v>
      </c>
      <c r="V72" s="49"/>
      <c r="Z72" s="39"/>
      <c r="AI72" s="38"/>
      <c r="AJ72" s="38"/>
    </row>
    <row r="73" spans="1:54" ht="15" x14ac:dyDescent="0.25">
      <c r="A73" s="87">
        <v>1424305</v>
      </c>
      <c r="B73" s="86">
        <v>4.25</v>
      </c>
      <c r="F73" s="68">
        <f t="shared" si="29"/>
        <v>4.25</v>
      </c>
      <c r="G73">
        <v>11</v>
      </c>
      <c r="O73" s="67">
        <f t="shared" si="30"/>
        <v>0</v>
      </c>
      <c r="P73" s="68">
        <f t="shared" si="31"/>
        <v>0</v>
      </c>
      <c r="Q73" s="37"/>
      <c r="S73" s="53">
        <f t="shared" si="32"/>
        <v>4.5749999999999993</v>
      </c>
      <c r="T73" s="54" t="str">
        <f t="shared" si="33"/>
        <v>F</v>
      </c>
      <c r="V73" s="49"/>
      <c r="Z73" s="59"/>
      <c r="AI73" s="38"/>
      <c r="AJ73" s="38"/>
    </row>
    <row r="74" spans="1:54" ht="15" x14ac:dyDescent="0.25">
      <c r="A74" s="87">
        <v>1243585</v>
      </c>
      <c r="B74" s="86">
        <v>8.25</v>
      </c>
      <c r="F74" s="68">
        <f t="shared" si="29"/>
        <v>8.25</v>
      </c>
      <c r="G74">
        <v>12.75</v>
      </c>
      <c r="J74">
        <v>2</v>
      </c>
      <c r="L74">
        <v>1.5</v>
      </c>
      <c r="M74">
        <v>2</v>
      </c>
      <c r="O74" s="67">
        <f t="shared" si="30"/>
        <v>5.5</v>
      </c>
      <c r="P74" s="68">
        <f t="shared" si="31"/>
        <v>5.5</v>
      </c>
      <c r="Q74" s="37"/>
      <c r="S74" s="53">
        <f t="shared" si="32"/>
        <v>7.4</v>
      </c>
      <c r="T74" s="54" t="str">
        <f t="shared" si="33"/>
        <v>F</v>
      </c>
      <c r="V74" s="49"/>
    </row>
    <row r="75" spans="1:54" ht="15" x14ac:dyDescent="0.25">
      <c r="A75" s="87">
        <v>1525915</v>
      </c>
      <c r="B75" s="86">
        <v>7</v>
      </c>
      <c r="F75" s="68">
        <f t="shared" si="29"/>
        <v>7</v>
      </c>
      <c r="G75">
        <v>15.25</v>
      </c>
      <c r="J75">
        <v>1.75</v>
      </c>
      <c r="L75">
        <v>1.5</v>
      </c>
      <c r="M75">
        <v>2</v>
      </c>
      <c r="O75" s="67">
        <f t="shared" si="30"/>
        <v>5.25</v>
      </c>
      <c r="P75" s="68">
        <f t="shared" si="31"/>
        <v>5.25</v>
      </c>
      <c r="Q75" s="37"/>
      <c r="S75" s="53">
        <f t="shared" si="32"/>
        <v>7.7250000000000005</v>
      </c>
      <c r="T75" s="54" t="str">
        <f t="shared" si="33"/>
        <v>F</v>
      </c>
      <c r="AI75" s="38"/>
      <c r="AJ75" s="38"/>
    </row>
    <row r="76" spans="1:54" ht="15" x14ac:dyDescent="0.25">
      <c r="A76" s="87">
        <v>1599603</v>
      </c>
      <c r="B76" s="86">
        <v>6.75</v>
      </c>
      <c r="F76" s="68">
        <f t="shared" si="29"/>
        <v>6.75</v>
      </c>
      <c r="G76">
        <v>20</v>
      </c>
      <c r="J76">
        <v>1.75</v>
      </c>
      <c r="L76">
        <v>2</v>
      </c>
      <c r="M76">
        <v>2</v>
      </c>
      <c r="O76" s="67">
        <f t="shared" si="30"/>
        <v>5.75</v>
      </c>
      <c r="P76" s="68">
        <f t="shared" si="31"/>
        <v>5.75</v>
      </c>
      <c r="Q76" s="37"/>
      <c r="S76" s="53">
        <f t="shared" si="32"/>
        <v>9.1750000000000007</v>
      </c>
      <c r="T76" s="54" t="str">
        <f t="shared" si="33"/>
        <v>F</v>
      </c>
      <c r="V76" s="49"/>
      <c r="AI76" s="38"/>
      <c r="AJ76" s="38"/>
    </row>
    <row r="77" spans="1:54" ht="15" x14ac:dyDescent="0.25">
      <c r="A77" s="87">
        <v>1603271</v>
      </c>
      <c r="B77" s="86">
        <v>8.5</v>
      </c>
      <c r="F77" s="68">
        <f t="shared" si="29"/>
        <v>8.5</v>
      </c>
      <c r="G77">
        <v>19.5</v>
      </c>
      <c r="J77">
        <v>1.25</v>
      </c>
      <c r="L77">
        <v>1.75</v>
      </c>
      <c r="M77">
        <v>1.5</v>
      </c>
      <c r="O77" s="67">
        <f t="shared" si="30"/>
        <v>4.5</v>
      </c>
      <c r="P77" s="68">
        <f t="shared" si="31"/>
        <v>4.5</v>
      </c>
      <c r="Q77" s="37"/>
      <c r="S77" s="53">
        <f t="shared" si="32"/>
        <v>9.2999999999999989</v>
      </c>
      <c r="T77" s="54" t="str">
        <f t="shared" si="33"/>
        <v>F</v>
      </c>
      <c r="V77" s="49"/>
      <c r="AI77" s="38"/>
      <c r="AJ77" s="38"/>
    </row>
    <row r="78" spans="1:54" ht="15" x14ac:dyDescent="0.25">
      <c r="A78" s="87">
        <v>1566088</v>
      </c>
      <c r="B78" s="86">
        <v>2.75</v>
      </c>
      <c r="F78" s="68">
        <f t="shared" si="29"/>
        <v>2.75</v>
      </c>
      <c r="G78">
        <v>11.5</v>
      </c>
      <c r="J78">
        <v>1.75</v>
      </c>
      <c r="L78">
        <v>1.75</v>
      </c>
      <c r="M78">
        <v>2</v>
      </c>
      <c r="O78" s="67">
        <f t="shared" si="30"/>
        <v>5.5</v>
      </c>
      <c r="P78" s="68">
        <f t="shared" si="31"/>
        <v>5.5</v>
      </c>
      <c r="Q78" s="37"/>
      <c r="S78" s="53">
        <f t="shared" si="32"/>
        <v>5.375</v>
      </c>
      <c r="T78" s="54" t="str">
        <f t="shared" si="33"/>
        <v>F</v>
      </c>
      <c r="V78" s="49"/>
      <c r="AI78" s="38"/>
      <c r="AJ78" s="38"/>
    </row>
    <row r="79" spans="1:54" ht="15" x14ac:dyDescent="0.25">
      <c r="A79" s="87">
        <v>1511493</v>
      </c>
      <c r="B79" s="86">
        <v>7.5</v>
      </c>
      <c r="F79" s="68">
        <f t="shared" si="29"/>
        <v>7.5</v>
      </c>
      <c r="G79">
        <v>18</v>
      </c>
      <c r="O79" s="67">
        <f t="shared" si="30"/>
        <v>0</v>
      </c>
      <c r="P79" s="68">
        <f t="shared" si="31"/>
        <v>0</v>
      </c>
      <c r="Q79" s="37"/>
      <c r="S79" s="53">
        <f t="shared" si="32"/>
        <v>7.65</v>
      </c>
      <c r="T79" s="54" t="str">
        <f t="shared" si="33"/>
        <v>F</v>
      </c>
      <c r="V79" s="49"/>
      <c r="AI79" s="38"/>
      <c r="AJ79" s="38"/>
    </row>
    <row r="80" spans="1:54" ht="15" x14ac:dyDescent="0.25">
      <c r="A80" s="87">
        <v>1613182</v>
      </c>
      <c r="B80" s="86">
        <v>4.75</v>
      </c>
      <c r="F80" s="68">
        <f t="shared" si="29"/>
        <v>4.75</v>
      </c>
      <c r="G80">
        <v>13.75</v>
      </c>
      <c r="J80">
        <v>2</v>
      </c>
      <c r="L80">
        <v>1.75</v>
      </c>
      <c r="M80">
        <v>1.75</v>
      </c>
      <c r="O80" s="67">
        <f t="shared" si="30"/>
        <v>5.5</v>
      </c>
      <c r="P80" s="68">
        <f t="shared" si="31"/>
        <v>5.5</v>
      </c>
      <c r="Q80" s="37"/>
      <c r="S80" s="53">
        <f t="shared" si="32"/>
        <v>6.65</v>
      </c>
      <c r="T80" s="54" t="str">
        <f t="shared" si="33"/>
        <v>F</v>
      </c>
      <c r="V80" s="49"/>
    </row>
    <row r="81" spans="1:36" ht="15" x14ac:dyDescent="0.25">
      <c r="A81" s="87">
        <v>1571062</v>
      </c>
      <c r="B81" s="86">
        <v>7</v>
      </c>
      <c r="F81" s="68">
        <f t="shared" si="29"/>
        <v>7</v>
      </c>
      <c r="G81">
        <v>15</v>
      </c>
      <c r="O81" s="67">
        <f t="shared" si="30"/>
        <v>0</v>
      </c>
      <c r="P81" s="68">
        <f t="shared" si="31"/>
        <v>0</v>
      </c>
      <c r="Q81" s="37"/>
      <c r="S81" s="53">
        <f t="shared" si="32"/>
        <v>6.6</v>
      </c>
      <c r="T81" s="54" t="str">
        <f t="shared" si="33"/>
        <v>F</v>
      </c>
      <c r="AI81" s="38"/>
      <c r="AJ81" s="38"/>
    </row>
    <row r="82" spans="1:36" ht="15" x14ac:dyDescent="0.25">
      <c r="A82" s="87">
        <v>1520842</v>
      </c>
      <c r="B82" s="86">
        <v>4.25</v>
      </c>
      <c r="F82" s="68">
        <f t="shared" si="29"/>
        <v>4.25</v>
      </c>
      <c r="G82">
        <v>17</v>
      </c>
      <c r="J82">
        <v>1.5</v>
      </c>
      <c r="L82">
        <v>1.75</v>
      </c>
      <c r="M82">
        <v>1.75</v>
      </c>
      <c r="O82" s="67">
        <f t="shared" si="30"/>
        <v>5</v>
      </c>
      <c r="P82" s="68">
        <f t="shared" si="31"/>
        <v>5</v>
      </c>
      <c r="Q82" s="37"/>
      <c r="S82" s="53">
        <f t="shared" si="32"/>
        <v>7.375</v>
      </c>
      <c r="T82" s="54" t="str">
        <f t="shared" si="33"/>
        <v>F</v>
      </c>
      <c r="V82" s="49"/>
      <c r="AI82" s="38"/>
      <c r="AJ82" s="38"/>
    </row>
    <row r="83" spans="1:36" ht="15" x14ac:dyDescent="0.25">
      <c r="A83" s="87">
        <v>1535163</v>
      </c>
      <c r="B83" s="86">
        <v>7.75</v>
      </c>
      <c r="F83" s="68">
        <f t="shared" si="29"/>
        <v>7.75</v>
      </c>
      <c r="G83">
        <v>17.5</v>
      </c>
      <c r="J83">
        <v>1.75</v>
      </c>
      <c r="L83">
        <v>2</v>
      </c>
      <c r="M83">
        <v>1.75</v>
      </c>
      <c r="O83" s="67">
        <f t="shared" si="30"/>
        <v>5.5</v>
      </c>
      <c r="P83" s="68">
        <f t="shared" si="31"/>
        <v>5.5</v>
      </c>
      <c r="Q83" s="37"/>
      <c r="S83" s="53">
        <f t="shared" si="32"/>
        <v>8.6750000000000007</v>
      </c>
      <c r="T83" s="54" t="str">
        <f t="shared" si="33"/>
        <v>F</v>
      </c>
      <c r="V83" s="49"/>
    </row>
    <row r="84" spans="1:36" ht="15" x14ac:dyDescent="0.25">
      <c r="A84" s="87">
        <v>1476011</v>
      </c>
      <c r="B84" s="86">
        <v>6</v>
      </c>
      <c r="F84" s="68">
        <f t="shared" si="29"/>
        <v>6</v>
      </c>
      <c r="G84">
        <v>17.5</v>
      </c>
      <c r="J84">
        <v>2</v>
      </c>
      <c r="L84">
        <v>1.75</v>
      </c>
      <c r="M84">
        <v>1.25</v>
      </c>
      <c r="O84" s="67">
        <f t="shared" si="30"/>
        <v>5</v>
      </c>
      <c r="P84" s="68">
        <f t="shared" si="31"/>
        <v>5</v>
      </c>
      <c r="Q84" s="37"/>
      <c r="S84" s="53">
        <f t="shared" si="32"/>
        <v>8.0500000000000007</v>
      </c>
      <c r="T84" s="54" t="str">
        <f t="shared" si="33"/>
        <v>F</v>
      </c>
      <c r="AI84" s="38"/>
      <c r="AJ84" s="38"/>
    </row>
    <row r="85" spans="1:36" s="37" customFormat="1" ht="15" x14ac:dyDescent="0.25">
      <c r="A85" s="87">
        <v>1514531</v>
      </c>
      <c r="B85" s="86">
        <v>5.75</v>
      </c>
      <c r="F85" s="68">
        <f t="shared" si="29"/>
        <v>5.75</v>
      </c>
      <c r="G85" s="37">
        <v>15.5</v>
      </c>
      <c r="O85" s="67">
        <f t="shared" si="30"/>
        <v>0</v>
      </c>
      <c r="P85" s="68">
        <f t="shared" si="31"/>
        <v>0</v>
      </c>
      <c r="S85" s="53">
        <f t="shared" si="32"/>
        <v>6.375</v>
      </c>
      <c r="T85" s="54" t="str">
        <f t="shared" si="33"/>
        <v>F</v>
      </c>
      <c r="V85" s="38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</row>
    <row r="86" spans="1:36" ht="15" x14ac:dyDescent="0.25">
      <c r="A86" s="87">
        <v>1539371</v>
      </c>
      <c r="B86" s="86">
        <v>6.25</v>
      </c>
      <c r="F86" s="68">
        <f t="shared" si="29"/>
        <v>6.25</v>
      </c>
      <c r="G86" s="37">
        <v>19.5</v>
      </c>
      <c r="O86" s="67">
        <f t="shared" si="30"/>
        <v>0</v>
      </c>
      <c r="P86" s="68">
        <f t="shared" si="31"/>
        <v>0</v>
      </c>
      <c r="Q86" s="37"/>
      <c r="S86" s="53">
        <f t="shared" si="32"/>
        <v>7.7249999999999996</v>
      </c>
      <c r="T86" s="54" t="str">
        <f t="shared" si="33"/>
        <v>F</v>
      </c>
      <c r="AI86" s="38"/>
      <c r="AJ86" s="38"/>
    </row>
    <row r="87" spans="1:36" ht="15" x14ac:dyDescent="0.25">
      <c r="A87" s="87">
        <v>1540102</v>
      </c>
      <c r="B87" s="86">
        <v>8.75</v>
      </c>
      <c r="F87" s="68">
        <f t="shared" si="29"/>
        <v>8.75</v>
      </c>
      <c r="G87" s="37">
        <v>19.25</v>
      </c>
      <c r="O87" s="67">
        <f t="shared" si="30"/>
        <v>0</v>
      </c>
      <c r="P87" s="68">
        <f t="shared" si="31"/>
        <v>0</v>
      </c>
      <c r="Q87" s="37"/>
      <c r="S87" s="53">
        <f t="shared" si="32"/>
        <v>8.4</v>
      </c>
      <c r="T87" s="54" t="str">
        <f t="shared" si="33"/>
        <v>F</v>
      </c>
      <c r="V87" s="49"/>
      <c r="AI87" s="38"/>
      <c r="AJ87" s="38"/>
    </row>
    <row r="88" spans="1:36" ht="15" x14ac:dyDescent="0.25">
      <c r="A88" s="87">
        <v>1530461</v>
      </c>
      <c r="B88" s="86">
        <v>6.5</v>
      </c>
      <c r="F88" s="68">
        <f t="shared" si="29"/>
        <v>6.5</v>
      </c>
      <c r="G88">
        <v>11.25</v>
      </c>
      <c r="J88">
        <v>1.75</v>
      </c>
      <c r="L88">
        <v>2</v>
      </c>
      <c r="M88">
        <v>1.75</v>
      </c>
      <c r="O88" s="67">
        <f t="shared" si="30"/>
        <v>5.5</v>
      </c>
      <c r="P88" s="68">
        <f t="shared" si="31"/>
        <v>5.5</v>
      </c>
      <c r="Q88" s="37"/>
      <c r="S88" s="53">
        <f t="shared" si="32"/>
        <v>6.4250000000000007</v>
      </c>
      <c r="T88" s="54" t="str">
        <f t="shared" si="33"/>
        <v>F</v>
      </c>
      <c r="V88" s="49"/>
      <c r="W88" s="39"/>
      <c r="AI88" s="38"/>
      <c r="AJ88" s="38"/>
    </row>
    <row r="89" spans="1:36" ht="15" x14ac:dyDescent="0.25">
      <c r="A89" s="87">
        <v>1532564</v>
      </c>
      <c r="B89" s="86">
        <v>4</v>
      </c>
      <c r="F89" s="68">
        <f t="shared" si="29"/>
        <v>4</v>
      </c>
      <c r="G89">
        <v>16</v>
      </c>
      <c r="J89">
        <v>2</v>
      </c>
      <c r="L89">
        <v>1.75</v>
      </c>
      <c r="M89">
        <v>1.75</v>
      </c>
      <c r="O89" s="67">
        <f t="shared" si="30"/>
        <v>5.5</v>
      </c>
      <c r="P89" s="68">
        <f t="shared" si="31"/>
        <v>5.5</v>
      </c>
      <c r="Q89" s="37"/>
      <c r="S89" s="53">
        <f t="shared" si="32"/>
        <v>7.1</v>
      </c>
      <c r="T89" s="54" t="str">
        <f t="shared" si="33"/>
        <v>F</v>
      </c>
      <c r="V89" s="49"/>
      <c r="AI89" s="38"/>
      <c r="AJ89" s="38"/>
    </row>
    <row r="90" spans="1:36" ht="15" x14ac:dyDescent="0.25">
      <c r="A90" s="87">
        <v>1540416</v>
      </c>
      <c r="B90" s="86">
        <v>5.5</v>
      </c>
      <c r="F90" s="68">
        <f t="shared" si="29"/>
        <v>5.5</v>
      </c>
      <c r="G90">
        <v>19.25</v>
      </c>
      <c r="J90">
        <v>2</v>
      </c>
      <c r="L90">
        <v>1.5</v>
      </c>
      <c r="M90">
        <v>2</v>
      </c>
      <c r="O90" s="67">
        <f t="shared" si="30"/>
        <v>5.5</v>
      </c>
      <c r="P90" s="68">
        <f t="shared" si="31"/>
        <v>5.5</v>
      </c>
      <c r="Q90" s="37"/>
      <c r="S90" s="53">
        <f t="shared" si="32"/>
        <v>8.5250000000000004</v>
      </c>
      <c r="T90" s="54" t="str">
        <f t="shared" si="33"/>
        <v>F</v>
      </c>
      <c r="V90" s="49"/>
      <c r="AI90" s="38"/>
      <c r="AJ90" s="38"/>
    </row>
    <row r="91" spans="1:36" ht="15" x14ac:dyDescent="0.25">
      <c r="A91" s="87">
        <v>1465007</v>
      </c>
      <c r="B91" s="86">
        <v>8</v>
      </c>
      <c r="F91" s="68">
        <f t="shared" si="29"/>
        <v>8</v>
      </c>
      <c r="G91">
        <v>16</v>
      </c>
      <c r="J91">
        <v>2</v>
      </c>
      <c r="L91">
        <v>2</v>
      </c>
      <c r="M91">
        <v>2</v>
      </c>
      <c r="O91" s="67">
        <f t="shared" si="30"/>
        <v>6</v>
      </c>
      <c r="P91" s="68">
        <f t="shared" si="31"/>
        <v>6</v>
      </c>
      <c r="Q91" s="37"/>
      <c r="S91" s="53">
        <f t="shared" si="32"/>
        <v>8.3999999999999986</v>
      </c>
      <c r="T91" s="54" t="str">
        <f t="shared" si="33"/>
        <v>F</v>
      </c>
      <c r="V91" s="49"/>
      <c r="AI91" s="38"/>
      <c r="AJ91" s="38"/>
    </row>
    <row r="92" spans="1:36" x14ac:dyDescent="0.2">
      <c r="F92" s="68"/>
      <c r="Q92" s="37"/>
      <c r="T92" s="38"/>
      <c r="V92" s="49"/>
      <c r="AI92" s="38"/>
      <c r="AJ92" s="38"/>
    </row>
    <row r="93" spans="1:36" x14ac:dyDescent="0.2">
      <c r="B93" s="3">
        <f>AVERAGE(B3:B91)</f>
        <v>5.5922619047619051</v>
      </c>
      <c r="C93" s="3" t="e">
        <f t="shared" ref="C93:S93" si="37">AVERAGE(C3:C91)</f>
        <v>#DIV/0!</v>
      </c>
      <c r="D93" s="3" t="e">
        <f t="shared" si="37"/>
        <v>#DIV/0!</v>
      </c>
      <c r="E93" s="3" t="e">
        <f t="shared" si="37"/>
        <v>#DIV/0!</v>
      </c>
      <c r="F93" s="3" t="e">
        <f t="shared" si="37"/>
        <v>#DIV/0!</v>
      </c>
      <c r="G93" s="3">
        <f t="shared" si="37"/>
        <v>15.395061728395062</v>
      </c>
      <c r="H93" s="3" t="e">
        <f t="shared" si="37"/>
        <v>#DIV/0!</v>
      </c>
      <c r="I93" s="3" t="e">
        <f>AVERAGE(I3:I91)</f>
        <v>#DIV/0!</v>
      </c>
      <c r="J93" s="3">
        <f>AVERAGE(J3:J91)</f>
        <v>1.5985915492957747</v>
      </c>
      <c r="K93" s="3" t="e">
        <f t="shared" si="37"/>
        <v>#DIV/0!</v>
      </c>
      <c r="L93" s="3">
        <f t="shared" si="37"/>
        <v>1.7613636363636365</v>
      </c>
      <c r="M93" s="3">
        <f t="shared" si="37"/>
        <v>1.8059701492537314</v>
      </c>
      <c r="N93" s="3" t="e">
        <f t="shared" si="37"/>
        <v>#DIV/0!</v>
      </c>
      <c r="O93" s="3">
        <f t="shared" si="37"/>
        <v>3.941011235955056</v>
      </c>
      <c r="P93" s="3">
        <f t="shared" si="37"/>
        <v>3.941011235955056</v>
      </c>
      <c r="Q93" s="3" t="e">
        <f t="shared" si="37"/>
        <v>#DIV/0!</v>
      </c>
      <c r="R93" s="3" t="e">
        <f t="shared" si="37"/>
        <v>#DIV/0!</v>
      </c>
      <c r="S93" s="3" t="e">
        <f t="shared" si="37"/>
        <v>#DIV/0!</v>
      </c>
      <c r="V93" s="49"/>
      <c r="AI93" s="38"/>
      <c r="AJ93" s="38"/>
    </row>
    <row r="94" spans="1:36" x14ac:dyDescent="0.2">
      <c r="Q94" s="37"/>
      <c r="V94" s="49"/>
      <c r="AI94" s="38"/>
      <c r="AJ94" s="38"/>
    </row>
    <row r="95" spans="1:36" x14ac:dyDescent="0.2">
      <c r="Q95" s="37"/>
      <c r="V95" s="49"/>
      <c r="W95" s="41"/>
      <c r="AI95" s="38"/>
      <c r="AJ95" s="38"/>
    </row>
    <row r="96" spans="1:36" x14ac:dyDescent="0.2">
      <c r="Q96" s="37"/>
      <c r="V96" s="49"/>
      <c r="Y96" s="40">
        <v>-0.5</v>
      </c>
      <c r="Z96" s="39" t="s">
        <v>34</v>
      </c>
      <c r="AI96" s="38"/>
      <c r="AJ96" s="38"/>
    </row>
    <row r="97" spans="1:36" x14ac:dyDescent="0.2">
      <c r="Q97" s="37"/>
      <c r="V97" s="49"/>
      <c r="Y97" s="40">
        <v>-0.5</v>
      </c>
      <c r="Z97" s="39" t="s">
        <v>35</v>
      </c>
      <c r="AI97" s="38"/>
      <c r="AJ97" s="38"/>
    </row>
    <row r="98" spans="1:36" x14ac:dyDescent="0.2">
      <c r="Q98" s="37"/>
      <c r="V98" s="49"/>
      <c r="Y98" s="40">
        <v>-4</v>
      </c>
      <c r="Z98" s="59" t="s">
        <v>23</v>
      </c>
      <c r="AI98" s="38"/>
      <c r="AJ98" s="38"/>
    </row>
    <row r="99" spans="1:36" x14ac:dyDescent="0.2">
      <c r="Q99" s="37"/>
    </row>
    <row r="100" spans="1:36" x14ac:dyDescent="0.2">
      <c r="Q100" s="37"/>
      <c r="AI100" s="38"/>
      <c r="AJ100" s="38"/>
    </row>
    <row r="101" spans="1:36" x14ac:dyDescent="0.2">
      <c r="Q101" s="37"/>
      <c r="V101" s="49"/>
      <c r="AI101" s="38"/>
      <c r="AJ101" s="38"/>
    </row>
    <row r="102" spans="1:36" s="37" customFormat="1" x14ac:dyDescent="0.2">
      <c r="S102" s="51"/>
      <c r="V102" s="38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</row>
    <row r="103" spans="1:36" x14ac:dyDescent="0.2">
      <c r="A103" s="37"/>
    </row>
  </sheetData>
  <mergeCells count="2">
    <mergeCell ref="AU1:BB1"/>
    <mergeCell ref="AK14:AR14"/>
  </mergeCells>
  <phoneticPr fontId="0" type="noConversion"/>
  <pageMargins left="0.23622047244094491" right="0.23622047244094491" top="0.35433070866141736" bottom="0.39370078740157483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NOTES_FINALES_G1</vt:lpstr>
      <vt:lpstr>NOTES_FINALES_G1!mec2405_20121_01c</vt:lpstr>
      <vt:lpstr>NOTES_FINALES_G1!Zone_d_impression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Theriault</dc:creator>
  <cp:lastModifiedBy>Magali Marcheschi</cp:lastModifiedBy>
  <cp:lastPrinted>2012-04-19T19:37:10Z</cp:lastPrinted>
  <dcterms:created xsi:type="dcterms:W3CDTF">2007-01-24T17:50:42Z</dcterms:created>
  <dcterms:modified xsi:type="dcterms:W3CDTF">2012-11-15T23:14:52Z</dcterms:modified>
</cp:coreProperties>
</file>