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enie05.polymtl.ca\profiles\p513276\bureau\"/>
    </mc:Choice>
  </mc:AlternateContent>
  <bookViews>
    <workbookView xWindow="0" yWindow="465" windowWidth="51195" windowHeight="26640" activeTab="2"/>
  </bookViews>
  <sheets>
    <sheet name="Eff. énergétique bâtiments" sheetId="3" r:id="rId1"/>
    <sheet name="Énergie hydroélectrique" sheetId="2" r:id="rId2"/>
    <sheet name="Énergies renouvelables" sheetId="1" r:id="rId3"/>
    <sheet name="Syst. et réseaux intelligents" sheetId="4" r:id="rId4"/>
  </sheets>
  <definedNames>
    <definedName name="OLE_LINK1" localSheetId="0">'Eff. énergétique bâtiments'!$B$33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4" l="1"/>
  <c r="E26" i="4"/>
  <c r="E27" i="1"/>
  <c r="E26" i="1"/>
  <c r="E27" i="2"/>
  <c r="E26" i="2"/>
  <c r="E22" i="2"/>
  <c r="E21" i="2"/>
  <c r="E22" i="1"/>
  <c r="E21" i="1"/>
  <c r="E22" i="4"/>
  <c r="E21" i="4"/>
  <c r="E15" i="4"/>
  <c r="E14" i="4"/>
  <c r="E15" i="1"/>
  <c r="E14" i="1"/>
  <c r="E15" i="2"/>
  <c r="E14" i="2"/>
  <c r="E27" i="3"/>
  <c r="E22" i="3"/>
  <c r="E15" i="3"/>
  <c r="E21" i="3"/>
  <c r="E14" i="3"/>
  <c r="D25" i="1" l="1"/>
  <c r="D25" i="4"/>
  <c r="D20" i="4"/>
  <c r="D19" i="4"/>
  <c r="E101" i="4"/>
  <c r="D101" i="4"/>
  <c r="C101" i="4"/>
  <c r="E101" i="2"/>
  <c r="D101" i="2"/>
  <c r="C101" i="2"/>
  <c r="E101" i="3"/>
  <c r="D101" i="3"/>
  <c r="C101" i="3"/>
  <c r="E26" i="3"/>
  <c r="W26" i="1" l="1"/>
  <c r="X26" i="1" s="1"/>
  <c r="Y26" i="1" s="1"/>
  <c r="B26" i="4"/>
  <c r="B25" i="4"/>
  <c r="B24" i="4"/>
  <c r="B21" i="4"/>
  <c r="B20" i="4"/>
  <c r="B19" i="4"/>
  <c r="B18" i="4"/>
  <c r="B17" i="4"/>
  <c r="B14" i="4"/>
  <c r="B13" i="4"/>
  <c r="B12" i="4"/>
  <c r="B11" i="4"/>
  <c r="B10" i="4"/>
  <c r="B26" i="1"/>
  <c r="B25" i="1"/>
  <c r="B24" i="1"/>
  <c r="B21" i="1"/>
  <c r="B20" i="1"/>
  <c r="B19" i="1"/>
  <c r="B18" i="1"/>
  <c r="B17" i="1"/>
  <c r="B14" i="1"/>
  <c r="B13" i="1"/>
  <c r="B12" i="1"/>
  <c r="B11" i="1"/>
  <c r="B10" i="1"/>
  <c r="B26" i="2"/>
  <c r="B25" i="2"/>
  <c r="B24" i="2"/>
  <c r="B21" i="2"/>
  <c r="B20" i="2"/>
  <c r="B19" i="2"/>
  <c r="B18" i="2"/>
  <c r="B17" i="2"/>
  <c r="B14" i="2"/>
  <c r="B13" i="2"/>
  <c r="B12" i="2"/>
  <c r="B11" i="2"/>
  <c r="B10" i="2"/>
  <c r="B26" i="3"/>
  <c r="B25" i="3"/>
  <c r="B24" i="3"/>
  <c r="B21" i="3"/>
  <c r="B20" i="3"/>
  <c r="B19" i="3"/>
  <c r="B18" i="3"/>
  <c r="B17" i="3"/>
  <c r="B14" i="3"/>
  <c r="B13" i="3"/>
  <c r="B12" i="3"/>
  <c r="B11" i="3"/>
  <c r="B10" i="3"/>
  <c r="W26" i="4"/>
  <c r="X26" i="4" s="1"/>
  <c r="Y26" i="4" s="1"/>
  <c r="C108" i="4"/>
  <c r="E103" i="4"/>
  <c r="E102" i="4"/>
  <c r="D102" i="4"/>
  <c r="C104" i="4"/>
  <c r="W25" i="4"/>
  <c r="X25" i="4" s="1"/>
  <c r="Y25" i="4" s="1"/>
  <c r="W24" i="4"/>
  <c r="X24" i="4" s="1"/>
  <c r="Y24" i="4" s="1"/>
  <c r="W23" i="4"/>
  <c r="X23" i="4" s="1"/>
  <c r="Y23" i="4" s="1"/>
  <c r="W22" i="4"/>
  <c r="X22" i="4" s="1"/>
  <c r="Y22" i="4" s="1"/>
  <c r="W21" i="4"/>
  <c r="X21" i="4" s="1"/>
  <c r="Y21" i="4" s="1"/>
  <c r="W20" i="4"/>
  <c r="X20" i="4" s="1"/>
  <c r="Y20" i="4" s="1"/>
  <c r="W19" i="4"/>
  <c r="X19" i="4" s="1"/>
  <c r="Y19" i="4" s="1"/>
  <c r="W18" i="4"/>
  <c r="X18" i="4" s="1"/>
  <c r="Y18" i="4" s="1"/>
  <c r="W17" i="4"/>
  <c r="X17" i="4" s="1"/>
  <c r="Y17" i="4" s="1"/>
  <c r="W16" i="4"/>
  <c r="X16" i="4" s="1"/>
  <c r="Y16" i="4" s="1"/>
  <c r="W15" i="4"/>
  <c r="X15" i="4" s="1"/>
  <c r="Y15" i="4" s="1"/>
  <c r="W14" i="4"/>
  <c r="X14" i="4" s="1"/>
  <c r="Y14" i="4" s="1"/>
  <c r="W13" i="4"/>
  <c r="X13" i="4" s="1"/>
  <c r="Y13" i="4" s="1"/>
  <c r="W12" i="4"/>
  <c r="X12" i="4" s="1"/>
  <c r="Y12" i="4" s="1"/>
  <c r="W11" i="4"/>
  <c r="X11" i="4" s="1"/>
  <c r="Y11" i="4" s="1"/>
  <c r="W10" i="4"/>
  <c r="X10" i="4" s="1"/>
  <c r="Y10" i="4" s="1"/>
  <c r="C108" i="3"/>
  <c r="D25" i="3" s="1"/>
  <c r="E103" i="3"/>
  <c r="E102" i="3"/>
  <c r="D102" i="3"/>
  <c r="C104" i="3"/>
  <c r="D19" i="3" s="1"/>
  <c r="W23" i="3"/>
  <c r="X23" i="3" s="1"/>
  <c r="Y23" i="3" s="1"/>
  <c r="W22" i="3"/>
  <c r="X22" i="3" s="1"/>
  <c r="Y22" i="3" s="1"/>
  <c r="W21" i="3"/>
  <c r="X21" i="3" s="1"/>
  <c r="Y21" i="3" s="1"/>
  <c r="W20" i="3"/>
  <c r="X20" i="3" s="1"/>
  <c r="Y20" i="3" s="1"/>
  <c r="W19" i="3"/>
  <c r="X19" i="3" s="1"/>
  <c r="Y19" i="3" s="1"/>
  <c r="W18" i="3"/>
  <c r="X18" i="3" s="1"/>
  <c r="Y18" i="3" s="1"/>
  <c r="W17" i="3"/>
  <c r="X17" i="3" s="1"/>
  <c r="Y17" i="3" s="1"/>
  <c r="W16" i="3"/>
  <c r="X16" i="3" s="1"/>
  <c r="Y16" i="3" s="1"/>
  <c r="W15" i="3"/>
  <c r="X15" i="3" s="1"/>
  <c r="Y15" i="3" s="1"/>
  <c r="W14" i="3"/>
  <c r="X14" i="3" s="1"/>
  <c r="Y14" i="3" s="1"/>
  <c r="W13" i="3"/>
  <c r="X13" i="3" s="1"/>
  <c r="Y13" i="3" s="1"/>
  <c r="W12" i="3"/>
  <c r="X12" i="3" s="1"/>
  <c r="Y12" i="3" s="1"/>
  <c r="W11" i="3"/>
  <c r="X11" i="3" s="1"/>
  <c r="Y11" i="3" s="1"/>
  <c r="W10" i="3"/>
  <c r="X10" i="3" s="1"/>
  <c r="Y10" i="3" s="1"/>
  <c r="C108" i="2"/>
  <c r="D25" i="2" s="1"/>
  <c r="E103" i="2"/>
  <c r="E102" i="2"/>
  <c r="D102" i="2"/>
  <c r="C104" i="2"/>
  <c r="D19" i="2" s="1"/>
  <c r="W17" i="2"/>
  <c r="X17" i="2" s="1"/>
  <c r="Y17" i="2" s="1"/>
  <c r="W16" i="2"/>
  <c r="X16" i="2" s="1"/>
  <c r="Y16" i="2" s="1"/>
  <c r="W15" i="2"/>
  <c r="X15" i="2" s="1"/>
  <c r="Y15" i="2" s="1"/>
  <c r="W14" i="2"/>
  <c r="X14" i="2" s="1"/>
  <c r="Y14" i="2" s="1"/>
  <c r="W13" i="2"/>
  <c r="X13" i="2" s="1"/>
  <c r="Y13" i="2" s="1"/>
  <c r="W12" i="2"/>
  <c r="X12" i="2" s="1"/>
  <c r="Y12" i="2" s="1"/>
  <c r="W11" i="2"/>
  <c r="X11" i="2" s="1"/>
  <c r="Y11" i="2" s="1"/>
  <c r="W10" i="2"/>
  <c r="X10" i="2" s="1"/>
  <c r="Y10" i="2" s="1"/>
  <c r="D104" i="4" l="1"/>
  <c r="B22" i="4"/>
  <c r="B27" i="4"/>
  <c r="B15" i="4"/>
  <c r="E104" i="4"/>
  <c r="D104" i="2"/>
  <c r="D20" i="2" s="1"/>
  <c r="B22" i="2"/>
  <c r="B27" i="2"/>
  <c r="E104" i="2"/>
  <c r="B15" i="2"/>
  <c r="D104" i="3"/>
  <c r="D20" i="3" s="1"/>
  <c r="E104" i="3"/>
  <c r="B27" i="3"/>
  <c r="B22" i="3"/>
  <c r="B15" i="3"/>
  <c r="B29" i="4" l="1"/>
  <c r="B29" i="2"/>
  <c r="B29" i="3"/>
  <c r="C108" i="1"/>
  <c r="C101" i="1"/>
  <c r="D101" i="1"/>
  <c r="D20" i="1" s="1"/>
  <c r="D102" i="1"/>
  <c r="E101" i="1"/>
  <c r="E102" i="1"/>
  <c r="E103" i="1"/>
  <c r="C104" i="1" l="1"/>
  <c r="D19" i="1"/>
  <c r="D104" i="1"/>
  <c r="E104" i="1"/>
  <c r="W25" i="1"/>
  <c r="X25" i="1" s="1"/>
  <c r="Y25" i="1" s="1"/>
  <c r="W24" i="1"/>
  <c r="X24" i="1" s="1"/>
  <c r="Y24" i="1" s="1"/>
  <c r="W23" i="1"/>
  <c r="X23" i="1" s="1"/>
  <c r="Y23" i="1" s="1"/>
  <c r="W22" i="1"/>
  <c r="X22" i="1" s="1"/>
  <c r="Y22" i="1" s="1"/>
  <c r="W21" i="1"/>
  <c r="X21" i="1" s="1"/>
  <c r="Y21" i="1" s="1"/>
  <c r="W20" i="1"/>
  <c r="X20" i="1" s="1"/>
  <c r="Y20" i="1" s="1"/>
  <c r="W19" i="1"/>
  <c r="X19" i="1" s="1"/>
  <c r="Y19" i="1" s="1"/>
  <c r="W18" i="1"/>
  <c r="X18" i="1" s="1"/>
  <c r="Y18" i="1" s="1"/>
  <c r="W17" i="1"/>
  <c r="X17" i="1" s="1"/>
  <c r="Y17" i="1" s="1"/>
  <c r="W16" i="1"/>
  <c r="X16" i="1" s="1"/>
  <c r="Y16" i="1" s="1"/>
  <c r="W15" i="1"/>
  <c r="X15" i="1" s="1"/>
  <c r="Y15" i="1" s="1"/>
  <c r="W14" i="1"/>
  <c r="X14" i="1" s="1"/>
  <c r="Y14" i="1" s="1"/>
  <c r="W13" i="1"/>
  <c r="X13" i="1" s="1"/>
  <c r="Y13" i="1" s="1"/>
  <c r="W12" i="1"/>
  <c r="X12" i="1" s="1"/>
  <c r="Y12" i="1" s="1"/>
  <c r="W11" i="1"/>
  <c r="X11" i="1" s="1"/>
  <c r="Y11" i="1" s="1"/>
  <c r="W10" i="1"/>
  <c r="X10" i="1" s="1"/>
  <c r="Y10" i="1" s="1"/>
  <c r="B15" i="1" l="1"/>
  <c r="B22" i="1"/>
  <c r="B27" i="1"/>
  <c r="B29" i="1" l="1"/>
</calcChain>
</file>

<file path=xl/sharedStrings.xml><?xml version="1.0" encoding="utf-8"?>
<sst xmlns="http://schemas.openxmlformats.org/spreadsheetml/2006/main" count="691" uniqueCount="98">
  <si>
    <t>ENE8220</t>
  </si>
  <si>
    <t>ENE8230</t>
  </si>
  <si>
    <t>ENE8210</t>
  </si>
  <si>
    <t>MEC8258</t>
  </si>
  <si>
    <t>DDI8003</t>
  </si>
  <si>
    <t>PHS8603</t>
  </si>
  <si>
    <t>Choix 1</t>
  </si>
  <si>
    <t>Choix 2</t>
  </si>
  <si>
    <t>Choix 3</t>
  </si>
  <si>
    <t>EDD6060</t>
  </si>
  <si>
    <t>ENE6510</t>
  </si>
  <si>
    <t>ENE8203</t>
  </si>
  <si>
    <t>ENE8707</t>
  </si>
  <si>
    <t>ENE8610</t>
  </si>
  <si>
    <t>IND6144</t>
  </si>
  <si>
    <t>IND8119</t>
  </si>
  <si>
    <t>GML6113</t>
  </si>
  <si>
    <t>ENE8310</t>
  </si>
  <si>
    <t>Choix 4</t>
  </si>
  <si>
    <t>CIV8310</t>
  </si>
  <si>
    <t>MEC6214</t>
  </si>
  <si>
    <t>MEC6216</t>
  </si>
  <si>
    <t>MEC6618</t>
  </si>
  <si>
    <t>MET8106</t>
  </si>
  <si>
    <t>MET8220A</t>
  </si>
  <si>
    <t>GCH6313</t>
  </si>
  <si>
    <t>GCH6902</t>
  </si>
  <si>
    <t>GCH8103</t>
  </si>
  <si>
    <t>GCH8211</t>
  </si>
  <si>
    <t>GCH8729</t>
  </si>
  <si>
    <t>MEC8252</t>
  </si>
  <si>
    <t>ELE8411</t>
  </si>
  <si>
    <t>ELE8456</t>
  </si>
  <si>
    <t>ELE8459</t>
  </si>
  <si>
    <t>ENE8412</t>
  </si>
  <si>
    <t>https://www.polymtl.ca/programmes/programmes/option-energies-renouvelables</t>
  </si>
  <si>
    <t>ENE6901</t>
  </si>
  <si>
    <t>ENE6902</t>
  </si>
  <si>
    <t>ENE6903</t>
  </si>
  <si>
    <t>ENE6912</t>
  </si>
  <si>
    <t>ENE6918</t>
  </si>
  <si>
    <t>ENE6966S</t>
  </si>
  <si>
    <t>ENE6972S</t>
  </si>
  <si>
    <t>Cours au choix</t>
  </si>
  <si>
    <t>Crédits</t>
  </si>
  <si>
    <t>A</t>
  </si>
  <si>
    <t>Module</t>
  </si>
  <si>
    <t>Sigle du cours</t>
  </si>
  <si>
    <t>-</t>
  </si>
  <si>
    <t>Sigle</t>
  </si>
  <si>
    <t>&lt;-- Doit donner 15 crédits</t>
  </si>
  <si>
    <t>B</t>
  </si>
  <si>
    <t>C</t>
  </si>
  <si>
    <t>Maitrise modulaire en génie énergétique, option énergies renouvelables</t>
  </si>
  <si>
    <t>Total crédits</t>
  </si>
  <si>
    <t>&lt;-- Doit donner 45 crédits</t>
  </si>
  <si>
    <t>Maitrise modulaire en génie énergétique, option efficacité énergétique dans les bâtiments</t>
  </si>
  <si>
    <t>https://www.polymtl.ca/programmes/programmes/option-efficacite-energetique-dans-les-batiments</t>
  </si>
  <si>
    <t>https://www.polymtl.ca/programmes/programmes/option-energie-hydroelectrique</t>
  </si>
  <si>
    <t>Maitrise modulaire en génie énergétique, option énergie hydroélectrique</t>
  </si>
  <si>
    <t>https://www.polymtl.ca/programmes/programmes/option-systemes-et-reseaux-energetiques-intelligents</t>
  </si>
  <si>
    <t>Maitrise modulaire en génie énergétique, option systèmes et réseaux énergétiques intelligents</t>
  </si>
  <si>
    <t>MEC8256</t>
  </si>
  <si>
    <t>Pas utilisé</t>
  </si>
  <si>
    <t>ELE4458</t>
  </si>
  <si>
    <t>MEC8254</t>
  </si>
  <si>
    <t>MEC6616</t>
  </si>
  <si>
    <t>MEC8200</t>
  </si>
  <si>
    <t>CIV6301</t>
  </si>
  <si>
    <t>CIV6205</t>
  </si>
  <si>
    <t>CIV6305</t>
  </si>
  <si>
    <t>ENE8280A</t>
  </si>
  <si>
    <t>ELE6203</t>
  </si>
  <si>
    <t>ELE6210</t>
  </si>
  <si>
    <t>ELE6215A</t>
  </si>
  <si>
    <t>MTH8408</t>
  </si>
  <si>
    <t>MTH8414</t>
  </si>
  <si>
    <t>MTH6306</t>
  </si>
  <si>
    <t>MTH6312</t>
  </si>
  <si>
    <t>MTH8302</t>
  </si>
  <si>
    <t>INF6422</t>
  </si>
  <si>
    <t>INF6600</t>
  </si>
  <si>
    <t>INF8402</t>
  </si>
  <si>
    <t>ELE6706A</t>
  </si>
  <si>
    <t>ELE8702</t>
  </si>
  <si>
    <t>ELE8704</t>
  </si>
  <si>
    <t>Aide à la création du plan d'études</t>
  </si>
  <si>
    <t>&lt;-- Cours obligatoire, ne pas modifier</t>
  </si>
  <si>
    <t>Dans toutes les cases encadrées, choisissez un cours à partir des listes déroulantes</t>
  </si>
  <si>
    <t>Le choix de cours est valide lorsque toutes les cases sont vertes</t>
  </si>
  <si>
    <t>2) Signez-le, et faites-le signer par votre directeur d'études</t>
  </si>
  <si>
    <t>lyne.denomme@polymtl.ca</t>
  </si>
  <si>
    <t>Note: vous n'avez PAS à faire signer le coordonateur de programme (CPES)</t>
  </si>
  <si>
    <t>&lt;-- (choisir "-" si déjà assez de crédits)</t>
  </si>
  <si>
    <t>3) Envoyez le formulaire signé à --------&gt;</t>
  </si>
  <si>
    <t>1) Retranscrivez les cours choisis dans le</t>
  </si>
  <si>
    <t>formulaire de plan d'études</t>
  </si>
  <si>
    <t>Autre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</si>
</sst>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0" xfId="1" applyProtection="1"/>
    <xf numFmtId="0" fontId="0" fillId="3" borderId="0" xfId="0" applyFill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4" borderId="0" xfId="0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5" fillId="0" borderId="0" xfId="1" applyFont="1" applyAlignment="1" applyProtection="1">
      <alignment horizontal="centerContinuous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/>
    <xf numFmtId="0" fontId="0" fillId="0" borderId="0" xfId="0" applyFont="1" applyAlignment="1" applyProtection="1">
      <alignment horizontal="centerContinuous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/>
    <xf numFmtId="0" fontId="4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7" fillId="0" borderId="0" xfId="0" applyFont="1"/>
    <xf numFmtId="0" fontId="10" fillId="0" borderId="0" xfId="0" applyFont="1" applyAlignment="1" applyProtection="1">
      <alignment horizontal="centerContinuous"/>
    </xf>
    <xf numFmtId="0" fontId="11" fillId="0" borderId="0" xfId="0" applyFont="1" applyAlignment="1" applyProtection="1">
      <alignment horizontal="left"/>
    </xf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9" fillId="0" borderId="0" xfId="1" applyFont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1" applyFont="1" applyAlignment="1" applyProtection="1">
      <alignment horizontal="center"/>
    </xf>
    <xf numFmtId="0" fontId="1" fillId="0" borderId="0" xfId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232"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3" name="Table2224" displayName="Table2224" ref="AA9:AA16" totalsRowShown="0" headerRowDxfId="210" dataDxfId="209">
  <autoFilter ref="AA9:AA16"/>
  <tableColumns count="1">
    <tableColumn id="1" name="Choix 1" dataDxfId="20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4" name="Table122334465055" displayName="Table122334465055" ref="AE9:AF76" totalsRowShown="0" headerRowDxfId="183" dataDxfId="182">
  <autoFilter ref="AE9:AF76"/>
  <sortState ref="AE10:AF76">
    <sortCondition ref="AE9:AE76"/>
  </sortState>
  <tableColumns count="2">
    <tableColumn id="1" name="Sigle" dataDxfId="181"/>
    <tableColumn id="2" name="Crédits" dataDxfId="18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30" name="Table92031" displayName="Table92031" ref="R9:R11" totalsRowShown="0" headerRowDxfId="179" dataDxfId="178">
  <autoFilter ref="R9:R11"/>
  <tableColumns count="1">
    <tableColumn id="1" name="Choix 1" dataDxfId="17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" name="Table22" displayName="Table22" ref="AA9:AA16" totalsRowShown="0" headerRowDxfId="151" dataDxfId="150">
  <autoFilter ref="AA9:AA16"/>
  <tableColumns count="1">
    <tableColumn id="1" name="Choix 1" dataDxfId="14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le314" displayName="Table314" ref="AB9:AB17" totalsRowShown="0" headerRowDxfId="148" dataDxfId="147">
  <autoFilter ref="AB9:AB17"/>
  <tableColumns count="1">
    <tableColumn id="1" name="Choix 2" dataDxfId="14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le415" displayName="Table415" ref="AC9:AC11" totalsRowShown="0" headerRowDxfId="145" dataDxfId="144">
  <autoFilter ref="AC9:AC11"/>
  <tableColumns count="1">
    <tableColumn id="1" name="Choix 3" dataDxfId="14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le516" displayName="Table516" ref="Y9:Y18" totalsRowShown="0" headerRowDxfId="142" dataDxfId="141">
  <autoFilter ref="Y9:Y18"/>
  <tableColumns count="1">
    <tableColumn id="1" name="Choix 3" dataDxfId="14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Table617" displayName="Table617" ref="X9:X17" totalsRowShown="0" headerRowDxfId="139" dataDxfId="138">
  <autoFilter ref="X9:X17"/>
  <tableColumns count="1">
    <tableColumn id="1" name="Choix 2" dataDxfId="137">
      <calculatedColumnFormula>W10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Table718" displayName="Table718" ref="W9:W17" totalsRowShown="0" headerRowDxfId="136" dataDxfId="135">
  <autoFilter ref="W9:W17"/>
  <tableColumns count="1">
    <tableColumn id="1" name="Choix 1" dataDxfId="134">
      <calculatedColumnFormula>V10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ble819" displayName="Table819" ref="V9:V17" totalsRowShown="0" headerRowDxfId="133" dataDxfId="132">
  <autoFilter ref="V9:V17"/>
  <tableColumns count="1">
    <tableColumn id="1" name="Pas utilisé" dataDxfId="13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Table920" displayName="Table920" ref="R9:R11" totalsRowShown="0" headerRowDxfId="130" dataDxfId="129">
  <autoFilter ref="R9:R11"/>
  <tableColumns count="1">
    <tableColumn id="1" name="Choix 1" dataDxfId="1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4" name="Table31425" displayName="Table31425" ref="AB9:AB17" totalsRowShown="0" headerRowDxfId="207" dataDxfId="206">
  <autoFilter ref="AB9:AB17"/>
  <tableColumns count="1">
    <tableColumn id="1" name="Choix 2" dataDxfId="20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Table1021" displayName="Table1021" ref="S9:S11" totalsRowShown="0" headerRowDxfId="127" dataDxfId="126">
  <autoFilter ref="S9:S11"/>
  <tableColumns count="1">
    <tableColumn id="1" name="Choix 2" dataDxfId="125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Table1122" displayName="Table1122" ref="T9:T17" totalsRowShown="0" headerRowDxfId="124" dataDxfId="123">
  <autoFilter ref="T9:T17"/>
  <tableColumns count="1">
    <tableColumn id="1" name="Choix 3" dataDxfId="122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53" name="Table122334465054" displayName="Table122334465054" ref="AE9:AF76" totalsRowShown="0" headerRowDxfId="121" dataDxfId="120">
  <autoFilter ref="AE9:AF76"/>
  <sortState ref="AE10:AF76">
    <sortCondition ref="AE9:AE76"/>
  </sortState>
  <tableColumns count="2">
    <tableColumn id="1" name="Sigle" dataDxfId="119"/>
    <tableColumn id="2" name="Crédits" dataDxfId="118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" name="Table2" displayName="Table2" ref="AA9:AA16" totalsRowShown="0" headerRowDxfId="92" dataDxfId="91">
  <autoFilter ref="AA9:AA16"/>
  <tableColumns count="1">
    <tableColumn id="1" name="Choix 1" dataDxfId="9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3" name="Table3" displayName="Table3" ref="AB9:AB17" totalsRowShown="0" headerRowDxfId="89" dataDxfId="88">
  <autoFilter ref="AB9:AB17"/>
  <tableColumns count="1">
    <tableColumn id="1" name="Choix 2" dataDxfId="87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4" name="Table4" displayName="Table4" ref="AC9:AC11" totalsRowShown="0" headerRowDxfId="86" dataDxfId="85">
  <autoFilter ref="AC9:AC11"/>
  <tableColumns count="1">
    <tableColumn id="1" name="Choix 3" dataDxfId="84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5" name="Table5" displayName="Table5" ref="Y9:Y27" totalsRowShown="0" headerRowDxfId="83" dataDxfId="82">
  <autoFilter ref="Y9:Y27"/>
  <tableColumns count="1">
    <tableColumn id="1" name="Choix 4" dataDxfId="81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6" name="Table6" displayName="Table6" ref="X9:X26" totalsRowShown="0" headerRowDxfId="80" dataDxfId="79">
  <autoFilter ref="X9:X26"/>
  <tableColumns count="1">
    <tableColumn id="1" name="Choix 3" dataDxfId="78">
      <calculatedColumnFormula>W10</calculatedColumnFormula>
    </tableColumn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7" name="Table7" displayName="Table7" ref="W9:W26" totalsRowShown="0" headerRowDxfId="77" dataDxfId="76">
  <autoFilter ref="W9:W26"/>
  <tableColumns count="1">
    <tableColumn id="1" name="Choix 2" dataDxfId="75">
      <calculatedColumnFormula>V10</calculatedColumnFormula>
    </tableColumn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8" name="Table8" displayName="Table8" ref="V9:V26" totalsRowShown="0" headerRowDxfId="74" dataDxfId="73">
  <autoFilter ref="V9:V26"/>
  <sortState ref="V10:V26">
    <sortCondition ref="V9:V26"/>
  </sortState>
  <tableColumns count="1">
    <tableColumn id="1" name="Choix 1" dataDxfId="7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5" name="Table41526" displayName="Table41526" ref="AC9:AC11" totalsRowShown="0" headerRowDxfId="204" dataDxfId="203">
  <autoFilter ref="AC9:AC11"/>
  <tableColumns count="1">
    <tableColumn id="1" name="Choix 3" dataDxfId="202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9" name="Table9" displayName="Table9" ref="R9:R11" totalsRowShown="0" headerRowDxfId="71" dataDxfId="70">
  <autoFilter ref="R9:R11"/>
  <tableColumns count="1">
    <tableColumn id="1" name="Choix 1" dataDxfId="69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10" name="Table10" displayName="Table10" ref="S9:S11" totalsRowShown="0" headerRowDxfId="68" dataDxfId="67">
  <autoFilter ref="S9:S11"/>
  <tableColumns count="1">
    <tableColumn id="1" name="Choix 2" dataDxfId="66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11" name="Table11" displayName="Table11" ref="T9:T18" totalsRowShown="0" headerRowDxfId="65" dataDxfId="64">
  <autoFilter ref="T9:T18"/>
  <tableColumns count="1">
    <tableColumn id="1" name="Choix 3" dataDxfId="63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52" name="Table122334465053" displayName="Table122334465053" ref="AE9:AF76" totalsRowShown="0" headerRowDxfId="62" dataDxfId="61">
  <autoFilter ref="AE9:AF76"/>
  <sortState ref="AE10:AF76">
    <sortCondition ref="AE9:AE76"/>
  </sortState>
  <tableColumns count="2">
    <tableColumn id="1" name="Sigle" dataDxfId="60"/>
    <tableColumn id="2" name="Crédits" dataDxfId="59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4" name="Table222435" displayName="Table222435" ref="AA9:AA16" totalsRowShown="0" headerRowDxfId="33" dataDxfId="32">
  <autoFilter ref="AA9:AA16"/>
  <tableColumns count="1">
    <tableColumn id="1" name="Choix 1" dataDxfId="31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5" name="Table3142536" displayName="Table3142536" ref="AB9:AB17" totalsRowShown="0" headerRowDxfId="30" dataDxfId="29">
  <autoFilter ref="AB9:AB17"/>
  <tableColumns count="1">
    <tableColumn id="1" name="Choix 2" dataDxfId="2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36" name="Table4152637" displayName="Table4152637" ref="AC9:AC11" totalsRowShown="0" headerRowDxfId="27" dataDxfId="26">
  <autoFilter ref="AC9:AC11"/>
  <tableColumns count="1">
    <tableColumn id="1" name="Choix 3" dataDxfId="25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7" name="Table5162738" displayName="Table5162738" ref="Y9:Y27" totalsRowShown="0" headerRowDxfId="24" dataDxfId="23">
  <autoFilter ref="Y9:Y27"/>
  <tableColumns count="1">
    <tableColumn id="1" name="Choix 3" dataDxfId="22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8" name="Table6172839" displayName="Table6172839" ref="X9:X26" totalsRowShown="0" headerRowDxfId="21" dataDxfId="20">
  <autoFilter ref="X9:X26"/>
  <tableColumns count="1">
    <tableColumn id="1" name="Choix 2" dataDxfId="19">
      <calculatedColumnFormula>W10</calculatedColumnFormula>
    </tableColumn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39" name="Table7182940" displayName="Table7182940" ref="W9:W26" totalsRowShown="0" headerRowDxfId="18" dataDxfId="17">
  <autoFilter ref="W9:W26"/>
  <tableColumns count="1">
    <tableColumn id="1" name="Choix 1" dataDxfId="16">
      <calculatedColumnFormula>V10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6" name="Table51627" displayName="Table51627" ref="Y9:Y24" totalsRowShown="0" headerRowDxfId="201" dataDxfId="200">
  <autoFilter ref="Y9:Y24"/>
  <tableColumns count="1">
    <tableColumn id="1" name="Choix 3" dataDxfId="199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id="40" name="Table8193041" displayName="Table8193041" ref="V9:V26" totalsRowShown="0" headerRowDxfId="15" dataDxfId="14">
  <autoFilter ref="V9:V26"/>
  <sortState ref="V10:V26">
    <sortCondition ref="V9:V26"/>
  </sortState>
  <tableColumns count="1">
    <tableColumn id="1" name="Pas utilisé" dataDxfId="13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id="41" name="Table9203142" displayName="Table9203142" ref="R9:R11" totalsRowShown="0" headerRowDxfId="12" dataDxfId="11">
  <autoFilter ref="R9:R11"/>
  <tableColumns count="1">
    <tableColumn id="1" name="Choix 1" dataDxfId="10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id="42" name="Table10213243" displayName="Table10213243" ref="S9:S11" totalsRowShown="0" headerRowDxfId="9" dataDxfId="8">
  <autoFilter ref="S9:S11"/>
  <tableColumns count="1">
    <tableColumn id="1" name="Choix 2" dataDxfId="7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id="43" name="Table11223344" displayName="Table11223344" ref="T9:T16" totalsRowShown="0" headerRowDxfId="6" dataDxfId="5">
  <autoFilter ref="T9:T16"/>
  <tableColumns count="1">
    <tableColumn id="1" name="Choix 3" dataDxfId="4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id="49" name="Table1223344650" displayName="Table1223344650" ref="AE9:AF76" totalsRowShown="0" headerRowDxfId="3" dataDxfId="2">
  <autoFilter ref="AE9:AF76"/>
  <sortState ref="AE10:AF76">
    <sortCondition ref="AE9:AE76"/>
  </sortState>
  <tableColumns count="2">
    <tableColumn id="1" name="Sigle" dataDxfId="1"/>
    <tableColumn id="2" name="Crédits" dataDxfId="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7" name="Table61728" displayName="Table61728" ref="X9:X23" totalsRowShown="0" headerRowDxfId="198" dataDxfId="197">
  <autoFilter ref="X9:X23"/>
  <tableColumns count="1">
    <tableColumn id="1" name="Choix 2" dataDxfId="196">
      <calculatedColumnFormula>W10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8" name="Table71829" displayName="Table71829" ref="W9:W23" totalsRowShown="0" headerRowDxfId="195" dataDxfId="194">
  <autoFilter ref="W9:W23"/>
  <tableColumns count="1">
    <tableColumn id="1" name="Choix 1" dataDxfId="193">
      <calculatedColumnFormula>V10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1" name="Table102132" displayName="Table102132" ref="S9:S11" totalsRowShown="0" headerRowDxfId="192" dataDxfId="191">
  <autoFilter ref="S9:S11"/>
  <tableColumns count="1">
    <tableColumn id="1" name="Choix 2" dataDxfId="19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2" name="Table112233" displayName="Table112233" ref="T9:T17" totalsRowShown="0" headerRowDxfId="189" dataDxfId="188">
  <autoFilter ref="T9:T17"/>
  <tableColumns count="1">
    <tableColumn id="1" name="Choix 3" dataDxfId="18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9" name="Table81930" displayName="Table81930" ref="V9:V23" totalsRowShown="0" headerRowDxfId="186" dataDxfId="185">
  <autoFilter ref="V9:V23"/>
  <tableColumns count="1">
    <tableColumn id="1" name="Pas utilisé" dataDxfId="18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13" Type="http://schemas.openxmlformats.org/officeDocument/2006/relationships/table" Target="../tables/table10.xml"/><Relationship Id="rId3" Type="http://schemas.openxmlformats.org/officeDocument/2006/relationships/hyperlink" Target="https://etudiant.polymtl.ca/etudes/particularites-des-etudes-superieures/plan-detudes" TargetMode="External"/><Relationship Id="rId7" Type="http://schemas.openxmlformats.org/officeDocument/2006/relationships/table" Target="../tables/table4.xml"/><Relationship Id="rId12" Type="http://schemas.openxmlformats.org/officeDocument/2006/relationships/table" Target="../tables/table9.xml"/><Relationship Id="rId2" Type="http://schemas.openxmlformats.org/officeDocument/2006/relationships/hyperlink" Target="mailto:lyne.denomme@polymtl.ca" TargetMode="External"/><Relationship Id="rId1" Type="http://schemas.openxmlformats.org/officeDocument/2006/relationships/hyperlink" Target="https://www.polymtl.ca/programmes/programmes/option-efficacite-energetique-dans-les-batiments" TargetMode="External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5" Type="http://schemas.openxmlformats.org/officeDocument/2006/relationships/table" Target="../tables/table2.xml"/><Relationship Id="rId10" Type="http://schemas.openxmlformats.org/officeDocument/2006/relationships/table" Target="../tables/table7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Relationship Id="rId14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13" Type="http://schemas.openxmlformats.org/officeDocument/2006/relationships/table" Target="../tables/table21.xml"/><Relationship Id="rId3" Type="http://schemas.openxmlformats.org/officeDocument/2006/relationships/hyperlink" Target="https://etudiant.polymtl.ca/etudes/particularites-des-etudes-superieures/plan-detudes" TargetMode="External"/><Relationship Id="rId7" Type="http://schemas.openxmlformats.org/officeDocument/2006/relationships/table" Target="../tables/table15.xml"/><Relationship Id="rId12" Type="http://schemas.openxmlformats.org/officeDocument/2006/relationships/table" Target="../tables/table20.xml"/><Relationship Id="rId2" Type="http://schemas.openxmlformats.org/officeDocument/2006/relationships/hyperlink" Target="mailto:lyne.denomme@polymtl.ca" TargetMode="External"/><Relationship Id="rId1" Type="http://schemas.openxmlformats.org/officeDocument/2006/relationships/hyperlink" Target="https://www.polymtl.ca/programmes/programmes/option-energie-hydroelectrique" TargetMode="External"/><Relationship Id="rId6" Type="http://schemas.openxmlformats.org/officeDocument/2006/relationships/table" Target="../tables/table14.xml"/><Relationship Id="rId11" Type="http://schemas.openxmlformats.org/officeDocument/2006/relationships/table" Target="../tables/table19.xml"/><Relationship Id="rId5" Type="http://schemas.openxmlformats.org/officeDocument/2006/relationships/table" Target="../tables/table13.xml"/><Relationship Id="rId10" Type="http://schemas.openxmlformats.org/officeDocument/2006/relationships/table" Target="../tables/table18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Relationship Id="rId14" Type="http://schemas.openxmlformats.org/officeDocument/2006/relationships/table" Target="../tables/table2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3" Type="http://schemas.openxmlformats.org/officeDocument/2006/relationships/hyperlink" Target="https://etudiant.polymtl.ca/etudes/particularites-des-etudes-superieures/plan-detudes" TargetMode="Externa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2" Type="http://schemas.openxmlformats.org/officeDocument/2006/relationships/hyperlink" Target="mailto:lyne.denomme@polymtl.ca" TargetMode="External"/><Relationship Id="rId1" Type="http://schemas.openxmlformats.org/officeDocument/2006/relationships/hyperlink" Target="https://www.polymtl.ca/programmes/programmes/option-energies-renouvelables" TargetMode="External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0" Type="http://schemas.openxmlformats.org/officeDocument/2006/relationships/table" Target="../tables/table29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8.xml"/><Relationship Id="rId13" Type="http://schemas.openxmlformats.org/officeDocument/2006/relationships/table" Target="../tables/table43.xml"/><Relationship Id="rId3" Type="http://schemas.openxmlformats.org/officeDocument/2006/relationships/hyperlink" Target="https://etudiant.polymtl.ca/etudes/particularites-des-etudes-superieures/plan-detudes" TargetMode="External"/><Relationship Id="rId7" Type="http://schemas.openxmlformats.org/officeDocument/2006/relationships/table" Target="../tables/table37.xml"/><Relationship Id="rId12" Type="http://schemas.openxmlformats.org/officeDocument/2006/relationships/table" Target="../tables/table42.xml"/><Relationship Id="rId2" Type="http://schemas.openxmlformats.org/officeDocument/2006/relationships/hyperlink" Target="mailto:lyne.denomme@polymtl.ca" TargetMode="External"/><Relationship Id="rId1" Type="http://schemas.openxmlformats.org/officeDocument/2006/relationships/hyperlink" Target="https://www.polymtl.ca/programmes/programmes/option-systemes-et-reseaux-energetiques-intelligents" TargetMode="External"/><Relationship Id="rId6" Type="http://schemas.openxmlformats.org/officeDocument/2006/relationships/table" Target="../tables/table36.xml"/><Relationship Id="rId11" Type="http://schemas.openxmlformats.org/officeDocument/2006/relationships/table" Target="../tables/table41.xml"/><Relationship Id="rId5" Type="http://schemas.openxmlformats.org/officeDocument/2006/relationships/table" Target="../tables/table35.xml"/><Relationship Id="rId10" Type="http://schemas.openxmlformats.org/officeDocument/2006/relationships/table" Target="../tables/table40.xml"/><Relationship Id="rId4" Type="http://schemas.openxmlformats.org/officeDocument/2006/relationships/table" Target="../tables/table34.xml"/><Relationship Id="rId9" Type="http://schemas.openxmlformats.org/officeDocument/2006/relationships/table" Target="../tables/table39.xml"/><Relationship Id="rId14" Type="http://schemas.openxmlformats.org/officeDocument/2006/relationships/table" Target="../tables/table4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8"/>
  <sheetViews>
    <sheetView zoomScale="125" zoomScaleNormal="125" workbookViewId="0">
      <selection activeCell="C12" sqref="C12"/>
    </sheetView>
  </sheetViews>
  <sheetFormatPr baseColWidth="10" defaultColWidth="10.875" defaultRowHeight="15.75" x14ac:dyDescent="0.25"/>
  <cols>
    <col min="1" max="1" width="11.625" style="1" customWidth="1"/>
    <col min="2" max="2" width="9.375" style="1" customWidth="1"/>
    <col min="3" max="3" width="14" style="1" customWidth="1"/>
    <col min="4" max="4" width="15.375" style="1" customWidth="1"/>
    <col min="5" max="5" width="15.5" style="1" customWidth="1"/>
    <col min="6" max="6" width="10.875" style="2"/>
    <col min="7" max="7" width="10.375" style="1" customWidth="1"/>
    <col min="8" max="12" width="10.875" style="1"/>
    <col min="13" max="14" width="10.875" style="2"/>
    <col min="15" max="15" width="10.875" style="1"/>
    <col min="16" max="16" width="13.875" style="1" customWidth="1"/>
    <col min="17" max="17" width="13.125" style="1" customWidth="1"/>
    <col min="18" max="18" width="13.625" style="1" hidden="1" customWidth="1"/>
    <col min="19" max="19" width="10.875" style="1" hidden="1" customWidth="1"/>
    <col min="20" max="32" width="10.875" style="2" hidden="1" customWidth="1"/>
    <col min="33" max="16384" width="10.875" style="2"/>
  </cols>
  <sheetData>
    <row r="1" spans="1:32" ht="21" x14ac:dyDescent="0.35">
      <c r="A1" s="16" t="s">
        <v>86</v>
      </c>
      <c r="B1" s="16"/>
      <c r="C1" s="16"/>
      <c r="D1" s="16"/>
      <c r="E1" s="16"/>
      <c r="F1" s="16"/>
      <c r="G1" s="16"/>
    </row>
    <row r="2" spans="1:32" ht="6.95" customHeight="1" x14ac:dyDescent="0.25"/>
    <row r="3" spans="1:32" s="24" customFormat="1" ht="17.25" x14ac:dyDescent="0.3">
      <c r="A3" s="31" t="s">
        <v>56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O3" s="23"/>
      <c r="P3" s="23"/>
      <c r="Q3" s="23"/>
      <c r="R3" s="23"/>
      <c r="S3" s="23"/>
    </row>
    <row r="4" spans="1:32" s="24" customFormat="1" ht="8.1" customHeight="1" x14ac:dyDescent="0.25">
      <c r="A4" s="17"/>
      <c r="B4" s="22"/>
      <c r="C4" s="22"/>
      <c r="D4" s="22"/>
      <c r="E4" s="22"/>
      <c r="F4" s="22"/>
      <c r="G4" s="22"/>
      <c r="H4" s="23"/>
      <c r="I4" s="23"/>
      <c r="J4" s="23"/>
      <c r="K4" s="23"/>
      <c r="L4" s="23"/>
      <c r="O4" s="23"/>
      <c r="P4" s="23"/>
      <c r="Q4" s="23"/>
      <c r="R4" s="23"/>
      <c r="S4" s="23"/>
    </row>
    <row r="5" spans="1:32" s="24" customFormat="1" x14ac:dyDescent="0.25">
      <c r="A5" s="37" t="s">
        <v>57</v>
      </c>
      <c r="B5" s="36"/>
      <c r="C5" s="36"/>
      <c r="D5" s="36"/>
      <c r="E5" s="36"/>
      <c r="F5" s="36"/>
      <c r="G5" s="36"/>
      <c r="H5" s="23"/>
      <c r="I5" s="23"/>
      <c r="J5" s="23"/>
      <c r="K5" s="23"/>
      <c r="L5" s="23"/>
      <c r="O5" s="23"/>
      <c r="P5" s="23"/>
      <c r="Q5" s="23"/>
      <c r="R5" s="23"/>
      <c r="S5" s="23"/>
    </row>
    <row r="6" spans="1:32" x14ac:dyDescent="0.25">
      <c r="A6" s="3"/>
    </row>
    <row r="7" spans="1:32" ht="18.75" x14ac:dyDescent="0.3">
      <c r="A7" s="18" t="s">
        <v>88</v>
      </c>
      <c r="B7" s="26"/>
      <c r="C7" s="26"/>
      <c r="D7" s="26"/>
      <c r="E7" s="19"/>
      <c r="F7" s="26"/>
      <c r="G7" s="15"/>
    </row>
    <row r="9" spans="1:32" x14ac:dyDescent="0.25">
      <c r="A9" s="1" t="s">
        <v>46</v>
      </c>
      <c r="B9" s="1" t="s">
        <v>44</v>
      </c>
      <c r="C9" s="1" t="s">
        <v>47</v>
      </c>
      <c r="R9" s="1" t="s">
        <v>6</v>
      </c>
      <c r="S9" s="1" t="s">
        <v>7</v>
      </c>
      <c r="T9" s="1" t="s">
        <v>8</v>
      </c>
      <c r="U9" s="1"/>
      <c r="V9" s="1" t="s">
        <v>63</v>
      </c>
      <c r="W9" s="1" t="s">
        <v>6</v>
      </c>
      <c r="X9" s="1" t="s">
        <v>7</v>
      </c>
      <c r="Y9" s="1" t="s">
        <v>8</v>
      </c>
      <c r="Z9" s="1"/>
      <c r="AA9" s="1" t="s">
        <v>6</v>
      </c>
      <c r="AB9" s="1" t="s">
        <v>7</v>
      </c>
      <c r="AC9" s="1" t="s">
        <v>8</v>
      </c>
      <c r="AD9" s="1"/>
      <c r="AE9" s="1" t="s">
        <v>49</v>
      </c>
      <c r="AF9" s="1" t="s">
        <v>44</v>
      </c>
    </row>
    <row r="10" spans="1:32" x14ac:dyDescent="0.25">
      <c r="A10" s="1" t="s">
        <v>45</v>
      </c>
      <c r="B10" s="1">
        <f>VLOOKUP(C10,$AE$10:$AF$108,2,0)</f>
        <v>3</v>
      </c>
      <c r="C10" s="4" t="s">
        <v>0</v>
      </c>
      <c r="E10" s="7" t="s">
        <v>87</v>
      </c>
      <c r="R10" s="1" t="s">
        <v>2</v>
      </c>
      <c r="S10" s="1" t="s">
        <v>4</v>
      </c>
      <c r="T10" s="1" t="s">
        <v>9</v>
      </c>
      <c r="U10" s="1"/>
      <c r="V10" s="1" t="s">
        <v>4</v>
      </c>
      <c r="W10" s="1" t="str">
        <f>V10</f>
        <v>DDI8003</v>
      </c>
      <c r="X10" s="1" t="str">
        <f>W10</f>
        <v>DDI8003</v>
      </c>
      <c r="Y10" s="1" t="str">
        <f>X10</f>
        <v>DDI8003</v>
      </c>
      <c r="Z10" s="1"/>
      <c r="AA10" s="1" t="s">
        <v>36</v>
      </c>
      <c r="AB10" s="5" t="s">
        <v>48</v>
      </c>
      <c r="AC10" s="5" t="s">
        <v>48</v>
      </c>
      <c r="AD10" s="1"/>
      <c r="AE10" s="5" t="s">
        <v>48</v>
      </c>
      <c r="AF10" s="1">
        <v>0</v>
      </c>
    </row>
    <row r="11" spans="1:32" ht="16.5" thickBot="1" x14ac:dyDescent="0.3">
      <c r="A11" s="1" t="s">
        <v>45</v>
      </c>
      <c r="B11" s="1">
        <f t="shared" ref="B11:B14" si="0">VLOOKUP(C11,$AE$10:$AF$108,2,0)</f>
        <v>3</v>
      </c>
      <c r="C11" s="4" t="s">
        <v>1</v>
      </c>
      <c r="E11" s="7" t="s">
        <v>87</v>
      </c>
      <c r="R11" s="1" t="s">
        <v>3</v>
      </c>
      <c r="S11" s="1" t="s">
        <v>5</v>
      </c>
      <c r="T11" s="1" t="s">
        <v>11</v>
      </c>
      <c r="U11" s="1"/>
      <c r="V11" s="1" t="s">
        <v>64</v>
      </c>
      <c r="W11" s="1" t="str">
        <f t="shared" ref="W11:W23" si="1">V11</f>
        <v>ELE4458</v>
      </c>
      <c r="X11" s="1" t="str">
        <f t="shared" ref="X11:Y23" si="2">W11</f>
        <v>ELE4458</v>
      </c>
      <c r="Y11" s="1" t="str">
        <f t="shared" si="2"/>
        <v>ELE4458</v>
      </c>
      <c r="Z11" s="1"/>
      <c r="AA11" s="1" t="s">
        <v>37</v>
      </c>
      <c r="AB11" s="1" t="s">
        <v>36</v>
      </c>
      <c r="AC11" s="1" t="s">
        <v>43</v>
      </c>
      <c r="AD11" s="1"/>
      <c r="AE11" s="1" t="s">
        <v>97</v>
      </c>
      <c r="AF11" s="1">
        <v>3</v>
      </c>
    </row>
    <row r="12" spans="1:32" ht="17.25" thickTop="1" thickBot="1" x14ac:dyDescent="0.3">
      <c r="A12" s="1" t="s">
        <v>45</v>
      </c>
      <c r="B12" s="1">
        <f t="shared" si="0"/>
        <v>0</v>
      </c>
      <c r="C12" s="10" t="s">
        <v>6</v>
      </c>
      <c r="T12" s="1" t="s">
        <v>17</v>
      </c>
      <c r="U12" s="1"/>
      <c r="V12" s="1" t="s">
        <v>17</v>
      </c>
      <c r="W12" s="1" t="str">
        <f t="shared" si="1"/>
        <v>ENE8310</v>
      </c>
      <c r="X12" s="1" t="str">
        <f t="shared" si="2"/>
        <v>ENE8310</v>
      </c>
      <c r="Y12" s="1" t="str">
        <f t="shared" si="2"/>
        <v>ENE8310</v>
      </c>
      <c r="Z12" s="1"/>
      <c r="AA12" s="1" t="s">
        <v>38</v>
      </c>
      <c r="AB12" s="1" t="s">
        <v>37</v>
      </c>
      <c r="AC12" s="1"/>
      <c r="AD12" s="1"/>
      <c r="AE12" s="5" t="s">
        <v>6</v>
      </c>
      <c r="AF12" s="1">
        <v>0</v>
      </c>
    </row>
    <row r="13" spans="1:32" ht="17.25" thickTop="1" thickBot="1" x14ac:dyDescent="0.3">
      <c r="A13" s="1" t="s">
        <v>45</v>
      </c>
      <c r="B13" s="1">
        <f t="shared" si="0"/>
        <v>0</v>
      </c>
      <c r="C13" s="10" t="s">
        <v>7</v>
      </c>
      <c r="T13" s="1" t="s">
        <v>12</v>
      </c>
      <c r="U13" s="1"/>
      <c r="V13" s="1" t="s">
        <v>34</v>
      </c>
      <c r="W13" s="1" t="str">
        <f t="shared" si="1"/>
        <v>ENE8412</v>
      </c>
      <c r="X13" s="1" t="str">
        <f t="shared" si="2"/>
        <v>ENE8412</v>
      </c>
      <c r="Y13" s="1" t="str">
        <f t="shared" si="2"/>
        <v>ENE8412</v>
      </c>
      <c r="Z13" s="1"/>
      <c r="AA13" s="1" t="s">
        <v>39</v>
      </c>
      <c r="AB13" s="1" t="s">
        <v>38</v>
      </c>
      <c r="AC13" s="1"/>
      <c r="AD13" s="1"/>
      <c r="AE13" s="5" t="s">
        <v>7</v>
      </c>
      <c r="AF13" s="1">
        <v>0</v>
      </c>
    </row>
    <row r="14" spans="1:32" ht="17.25" thickTop="1" thickBot="1" x14ac:dyDescent="0.3">
      <c r="A14" s="1" t="s">
        <v>45</v>
      </c>
      <c r="B14" s="1">
        <f t="shared" si="0"/>
        <v>0</v>
      </c>
      <c r="C14" s="10" t="s">
        <v>8</v>
      </c>
      <c r="D14" s="29"/>
      <c r="E14" s="32" t="str">
        <f>IF(C14="Autre cours","&lt;-- Entrez le sigle du cours de 3 crédits","")</f>
        <v/>
      </c>
      <c r="F14" s="33"/>
      <c r="G14" s="34"/>
      <c r="T14" s="1" t="s">
        <v>13</v>
      </c>
      <c r="U14" s="1"/>
      <c r="V14" s="1" t="s">
        <v>12</v>
      </c>
      <c r="W14" s="1" t="str">
        <f t="shared" si="1"/>
        <v>ENE8707</v>
      </c>
      <c r="X14" s="1" t="str">
        <f t="shared" si="2"/>
        <v>ENE8707</v>
      </c>
      <c r="Y14" s="1" t="str">
        <f t="shared" si="2"/>
        <v>ENE8707</v>
      </c>
      <c r="Z14" s="1"/>
      <c r="AA14" s="1" t="s">
        <v>40</v>
      </c>
      <c r="AB14" s="1" t="s">
        <v>39</v>
      </c>
      <c r="AC14" s="1"/>
      <c r="AD14" s="1"/>
      <c r="AE14" s="5" t="s">
        <v>8</v>
      </c>
      <c r="AF14" s="1">
        <v>0</v>
      </c>
    </row>
    <row r="15" spans="1:32" ht="16.5" thickTop="1" x14ac:dyDescent="0.25">
      <c r="B15" s="6">
        <f>SUM(B10:B14)</f>
        <v>6</v>
      </c>
      <c r="C15" s="7" t="s">
        <v>50</v>
      </c>
      <c r="E15" s="32" t="str">
        <f>IF(C14="Autre cours","(cours de 3 cr. approuvé par dir. d'études)","")</f>
        <v/>
      </c>
      <c r="F15" s="33"/>
      <c r="G15" s="34"/>
      <c r="T15" s="1" t="s">
        <v>14</v>
      </c>
      <c r="U15" s="1"/>
      <c r="V15" s="1" t="s">
        <v>30</v>
      </c>
      <c r="W15" s="1" t="str">
        <f t="shared" si="1"/>
        <v>MEC8252</v>
      </c>
      <c r="X15" s="1" t="str">
        <f t="shared" si="2"/>
        <v>MEC8252</v>
      </c>
      <c r="Y15" s="1" t="str">
        <f t="shared" si="2"/>
        <v>MEC8252</v>
      </c>
      <c r="Z15" s="1"/>
      <c r="AA15" s="1" t="s">
        <v>41</v>
      </c>
      <c r="AB15" s="1" t="s">
        <v>40</v>
      </c>
      <c r="AC15" s="1"/>
      <c r="AD15" s="1"/>
      <c r="AE15" s="5" t="s">
        <v>18</v>
      </c>
      <c r="AF15" s="1">
        <v>0</v>
      </c>
    </row>
    <row r="16" spans="1:32" x14ac:dyDescent="0.25">
      <c r="T16" s="1" t="s">
        <v>15</v>
      </c>
      <c r="U16" s="1"/>
      <c r="V16" s="1" t="s">
        <v>65</v>
      </c>
      <c r="W16" s="1" t="str">
        <f t="shared" si="1"/>
        <v>MEC8254</v>
      </c>
      <c r="X16" s="1" t="str">
        <f t="shared" si="2"/>
        <v>MEC8254</v>
      </c>
      <c r="Y16" s="1" t="str">
        <f t="shared" si="2"/>
        <v>MEC8254</v>
      </c>
      <c r="Z16" s="1"/>
      <c r="AA16" s="1" t="s">
        <v>42</v>
      </c>
      <c r="AB16" s="1" t="s">
        <v>41</v>
      </c>
      <c r="AC16" s="1"/>
      <c r="AD16" s="1"/>
      <c r="AE16" s="1" t="s">
        <v>69</v>
      </c>
      <c r="AF16" s="1">
        <v>3</v>
      </c>
    </row>
    <row r="17" spans="1:32" x14ac:dyDescent="0.25">
      <c r="A17" s="1" t="s">
        <v>51</v>
      </c>
      <c r="B17" s="1">
        <f t="shared" ref="B17:B21" si="3">VLOOKUP(C17,$AE$10:$AF$108,2,0)</f>
        <v>3</v>
      </c>
      <c r="C17" s="4" t="s">
        <v>10</v>
      </c>
      <c r="E17" s="7" t="s">
        <v>87</v>
      </c>
      <c r="T17" s="1" t="s">
        <v>97</v>
      </c>
      <c r="U17" s="1"/>
      <c r="V17" s="1" t="s">
        <v>20</v>
      </c>
      <c r="W17" s="1" t="str">
        <f t="shared" si="1"/>
        <v>MEC6214</v>
      </c>
      <c r="X17" s="1" t="str">
        <f t="shared" si="2"/>
        <v>MEC6214</v>
      </c>
      <c r="Y17" s="1" t="str">
        <f t="shared" si="2"/>
        <v>MEC6214</v>
      </c>
      <c r="Z17" s="1"/>
      <c r="AA17" s="1"/>
      <c r="AB17" s="1" t="s">
        <v>42</v>
      </c>
      <c r="AC17" s="1"/>
      <c r="AD17" s="1"/>
      <c r="AE17" s="1" t="s">
        <v>68</v>
      </c>
      <c r="AF17" s="1">
        <v>3</v>
      </c>
    </row>
    <row r="18" spans="1:32" ht="16.5" thickBot="1" x14ac:dyDescent="0.3">
      <c r="A18" s="1" t="s">
        <v>51</v>
      </c>
      <c r="B18" s="1">
        <f t="shared" si="3"/>
        <v>3</v>
      </c>
      <c r="C18" s="4" t="s">
        <v>62</v>
      </c>
      <c r="E18" s="7" t="s">
        <v>87</v>
      </c>
      <c r="T18" s="1"/>
      <c r="U18" s="1"/>
      <c r="V18" s="1" t="s">
        <v>21</v>
      </c>
      <c r="W18" s="1" t="str">
        <f t="shared" si="1"/>
        <v>MEC6216</v>
      </c>
      <c r="X18" s="1" t="str">
        <f t="shared" si="2"/>
        <v>MEC6216</v>
      </c>
      <c r="Y18" s="1" t="str">
        <f t="shared" si="2"/>
        <v>MEC6216</v>
      </c>
      <c r="Z18" s="1"/>
      <c r="AA18" s="1"/>
      <c r="AB18" s="1"/>
      <c r="AC18" s="1"/>
      <c r="AD18" s="1"/>
      <c r="AE18" s="1" t="s">
        <v>70</v>
      </c>
      <c r="AF18" s="1">
        <v>3</v>
      </c>
    </row>
    <row r="19" spans="1:32" ht="17.25" thickTop="1" thickBot="1" x14ac:dyDescent="0.3">
      <c r="A19" s="1" t="s">
        <v>51</v>
      </c>
      <c r="B19" s="1">
        <f t="shared" si="3"/>
        <v>0</v>
      </c>
      <c r="C19" s="10" t="s">
        <v>6</v>
      </c>
      <c r="D19" s="1" t="str">
        <f>IF(C$104=TRUE,"Déjà choisi!","")</f>
        <v/>
      </c>
      <c r="T19" s="1"/>
      <c r="U19" s="1"/>
      <c r="V19" s="1" t="s">
        <v>66</v>
      </c>
      <c r="W19" s="1" t="str">
        <f t="shared" si="1"/>
        <v>MEC6616</v>
      </c>
      <c r="X19" s="1" t="str">
        <f t="shared" si="2"/>
        <v>MEC6616</v>
      </c>
      <c r="Y19" s="1" t="str">
        <f t="shared" si="2"/>
        <v>MEC6616</v>
      </c>
      <c r="Z19" s="1"/>
      <c r="AA19" s="1"/>
      <c r="AB19" s="1"/>
      <c r="AC19" s="1"/>
      <c r="AD19" s="1"/>
      <c r="AE19" s="1" t="s">
        <v>19</v>
      </c>
      <c r="AF19" s="1">
        <v>3</v>
      </c>
    </row>
    <row r="20" spans="1:32" ht="17.25" thickTop="1" thickBot="1" x14ac:dyDescent="0.3">
      <c r="A20" s="1" t="s">
        <v>51</v>
      </c>
      <c r="B20" s="1">
        <f t="shared" si="3"/>
        <v>0</v>
      </c>
      <c r="C20" s="10" t="s">
        <v>7</v>
      </c>
      <c r="D20" s="1" t="str">
        <f>IF(D$104=TRUE,"Déjà choisi!","")</f>
        <v/>
      </c>
      <c r="T20" s="1"/>
      <c r="U20" s="1"/>
      <c r="V20" s="1" t="s">
        <v>22</v>
      </c>
      <c r="W20" s="1" t="str">
        <f t="shared" si="1"/>
        <v>MEC6618</v>
      </c>
      <c r="X20" s="1" t="str">
        <f t="shared" si="2"/>
        <v>MEC6618</v>
      </c>
      <c r="Y20" s="1" t="str">
        <f t="shared" si="2"/>
        <v>MEC6618</v>
      </c>
      <c r="Z20" s="1"/>
      <c r="AA20" s="1"/>
      <c r="AB20" s="1"/>
      <c r="AC20" s="1"/>
      <c r="AD20" s="1"/>
      <c r="AE20" s="1" t="s">
        <v>43</v>
      </c>
      <c r="AF20" s="1">
        <v>3</v>
      </c>
    </row>
    <row r="21" spans="1:32" ht="17.25" thickTop="1" thickBot="1" x14ac:dyDescent="0.3">
      <c r="A21" s="1" t="s">
        <v>51</v>
      </c>
      <c r="B21" s="1">
        <f t="shared" si="3"/>
        <v>0</v>
      </c>
      <c r="C21" s="10" t="s">
        <v>8</v>
      </c>
      <c r="D21" s="29"/>
      <c r="E21" s="32" t="str">
        <f>IF(C21="Autre cours","&lt;-- Entrez le sigle du cours de 3 crédits","")</f>
        <v/>
      </c>
      <c r="F21" s="33"/>
      <c r="G21" s="34"/>
      <c r="T21" s="1"/>
      <c r="U21" s="1"/>
      <c r="V21" s="1" t="s">
        <v>67</v>
      </c>
      <c r="W21" s="1" t="str">
        <f t="shared" si="1"/>
        <v>MEC8200</v>
      </c>
      <c r="X21" s="1" t="str">
        <f t="shared" si="2"/>
        <v>MEC8200</v>
      </c>
      <c r="Y21" s="1" t="str">
        <f t="shared" si="2"/>
        <v>MEC8200</v>
      </c>
      <c r="Z21" s="1"/>
      <c r="AA21" s="1"/>
      <c r="AB21" s="1"/>
      <c r="AC21" s="1"/>
      <c r="AD21" s="1"/>
      <c r="AE21" s="1" t="s">
        <v>4</v>
      </c>
      <c r="AF21" s="1">
        <v>3</v>
      </c>
    </row>
    <row r="22" spans="1:32" ht="16.5" thickTop="1" x14ac:dyDescent="0.25">
      <c r="B22" s="6">
        <f>SUM(B17:B21)</f>
        <v>6</v>
      </c>
      <c r="C22" s="7" t="s">
        <v>50</v>
      </c>
      <c r="E22" s="32" t="str">
        <f>IF(C21="Autre cours","(cours de 3 cr. approuvé par dir. d'études)","")</f>
        <v/>
      </c>
      <c r="F22" s="33"/>
      <c r="G22" s="34"/>
      <c r="T22" s="1"/>
      <c r="U22" s="1"/>
      <c r="V22" s="1" t="s">
        <v>24</v>
      </c>
      <c r="W22" s="1" t="str">
        <f t="shared" si="1"/>
        <v>MET8220A</v>
      </c>
      <c r="X22" s="1" t="str">
        <f t="shared" si="2"/>
        <v>MET8220A</v>
      </c>
      <c r="Y22" s="1" t="str">
        <f t="shared" si="2"/>
        <v>MET8220A</v>
      </c>
      <c r="Z22" s="1"/>
      <c r="AA22" s="1"/>
      <c r="AB22" s="1"/>
      <c r="AC22" s="1"/>
      <c r="AD22" s="5"/>
      <c r="AE22" s="1" t="s">
        <v>9</v>
      </c>
      <c r="AF22" s="1">
        <v>3</v>
      </c>
    </row>
    <row r="23" spans="1:32" ht="16.5" thickBot="1" x14ac:dyDescent="0.3">
      <c r="T23" s="1"/>
      <c r="U23" s="1"/>
      <c r="V23" s="1" t="s">
        <v>16</v>
      </c>
      <c r="W23" s="1" t="str">
        <f t="shared" si="1"/>
        <v>GML6113</v>
      </c>
      <c r="X23" s="1" t="str">
        <f t="shared" si="2"/>
        <v>GML6113</v>
      </c>
      <c r="Y23" s="1" t="str">
        <f t="shared" si="2"/>
        <v>GML6113</v>
      </c>
      <c r="Z23" s="1"/>
      <c r="AA23" s="1"/>
      <c r="AB23" s="1"/>
      <c r="AC23" s="1"/>
      <c r="AD23" s="1"/>
      <c r="AE23" s="1" t="s">
        <v>64</v>
      </c>
      <c r="AF23" s="1">
        <v>3</v>
      </c>
    </row>
    <row r="24" spans="1:32" ht="17.25" thickTop="1" thickBot="1" x14ac:dyDescent="0.3">
      <c r="A24" s="1" t="s">
        <v>52</v>
      </c>
      <c r="B24" s="1">
        <f t="shared" ref="B24:B26" si="4">VLOOKUP(C24,$AE$10:$AF$108,2,0)</f>
        <v>0</v>
      </c>
      <c r="C24" s="10" t="s">
        <v>6</v>
      </c>
      <c r="E24" s="2"/>
      <c r="T24" s="1"/>
      <c r="U24" s="1"/>
      <c r="V24" s="1"/>
      <c r="W24" s="1"/>
      <c r="X24" s="1"/>
      <c r="Y24" s="1" t="s">
        <v>97</v>
      </c>
      <c r="Z24" s="1"/>
      <c r="AA24" s="1"/>
      <c r="AB24" s="1"/>
      <c r="AC24" s="1"/>
      <c r="AD24" s="5"/>
      <c r="AE24" s="1" t="s">
        <v>72</v>
      </c>
      <c r="AF24" s="1">
        <v>3</v>
      </c>
    </row>
    <row r="25" spans="1:32" ht="17.25" thickTop="1" thickBot="1" x14ac:dyDescent="0.3">
      <c r="A25" s="1" t="s">
        <v>52</v>
      </c>
      <c r="B25" s="1">
        <f t="shared" si="4"/>
        <v>0</v>
      </c>
      <c r="C25" s="10" t="s">
        <v>7</v>
      </c>
      <c r="D25" s="1" t="str">
        <f>IF(C$108=TRUE,"Déjà choisi!","")</f>
        <v/>
      </c>
      <c r="E25" s="2" t="s">
        <v>93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5"/>
      <c r="AE25" s="1" t="s">
        <v>73</v>
      </c>
      <c r="AF25" s="1">
        <v>3</v>
      </c>
    </row>
    <row r="26" spans="1:32" ht="17.25" thickTop="1" thickBot="1" x14ac:dyDescent="0.3">
      <c r="A26" s="1" t="s">
        <v>52</v>
      </c>
      <c r="B26" s="1">
        <f t="shared" si="4"/>
        <v>0</v>
      </c>
      <c r="C26" s="10" t="s">
        <v>8</v>
      </c>
      <c r="D26" s="29"/>
      <c r="E26" s="32" t="str">
        <f>IF(C26="Cours au choix","&lt;-- Entrez le sigle du cours de 3 crédits","")</f>
        <v/>
      </c>
      <c r="F26" s="33"/>
      <c r="G26" s="34"/>
      <c r="T26" s="1"/>
      <c r="U26" s="1"/>
      <c r="V26" s="1"/>
      <c r="W26" s="1"/>
      <c r="X26" s="1"/>
      <c r="Y26" s="1"/>
      <c r="Z26" s="1"/>
      <c r="AA26" s="1"/>
      <c r="AB26" s="1"/>
      <c r="AC26" s="1"/>
      <c r="AD26" s="5"/>
      <c r="AE26" s="1" t="s">
        <v>74</v>
      </c>
      <c r="AF26" s="1">
        <v>3</v>
      </c>
    </row>
    <row r="27" spans="1:32" ht="16.5" thickTop="1" x14ac:dyDescent="0.25">
      <c r="B27" s="6">
        <f>SUM(B24:B26)</f>
        <v>0</v>
      </c>
      <c r="C27" s="7" t="s">
        <v>50</v>
      </c>
      <c r="E27" s="32" t="str">
        <f>IF(C26="Cours au choix","(cours de 3 cr. approuvé par dir. d'études)","")</f>
        <v/>
      </c>
      <c r="F27" s="33"/>
      <c r="G27" s="34"/>
      <c r="T27" s="1"/>
      <c r="U27" s="1"/>
      <c r="V27" s="1"/>
      <c r="W27" s="1"/>
      <c r="X27" s="1"/>
      <c r="Y27" s="1"/>
      <c r="Z27" s="1"/>
      <c r="AA27" s="1"/>
      <c r="AB27" s="1"/>
      <c r="AC27" s="1"/>
      <c r="AD27" s="5"/>
      <c r="AE27" s="1" t="s">
        <v>83</v>
      </c>
      <c r="AF27" s="1">
        <v>3</v>
      </c>
    </row>
    <row r="28" spans="1:32" x14ac:dyDescent="0.25">
      <c r="C28" s="7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31</v>
      </c>
      <c r="AF28" s="1">
        <v>3</v>
      </c>
    </row>
    <row r="29" spans="1:32" x14ac:dyDescent="0.25">
      <c r="A29" s="1" t="s">
        <v>54</v>
      </c>
      <c r="B29" s="8">
        <f>B15+B22+B27</f>
        <v>12</v>
      </c>
      <c r="C29" s="7" t="s">
        <v>55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32</v>
      </c>
      <c r="AF29" s="1">
        <v>3</v>
      </c>
    </row>
    <row r="30" spans="1:32" x14ac:dyDescent="0.25"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33</v>
      </c>
      <c r="AF30" s="1">
        <v>3</v>
      </c>
    </row>
    <row r="31" spans="1:32" ht="18.75" x14ac:dyDescent="0.3">
      <c r="A31" s="18" t="s">
        <v>89</v>
      </c>
      <c r="B31" s="18"/>
      <c r="C31" s="18"/>
      <c r="D31" s="18"/>
      <c r="E31" s="18"/>
      <c r="F31" s="18"/>
      <c r="G31" s="18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 t="s">
        <v>84</v>
      </c>
      <c r="AF31" s="1">
        <v>3</v>
      </c>
    </row>
    <row r="32" spans="1:32" x14ac:dyDescent="0.25">
      <c r="T32" s="1"/>
      <c r="U32" s="1"/>
      <c r="V32" s="1"/>
      <c r="W32" s="1"/>
      <c r="Z32" s="1"/>
      <c r="AA32" s="1"/>
      <c r="AB32" s="1"/>
      <c r="AC32" s="1"/>
      <c r="AD32" s="1"/>
      <c r="AE32" s="1" t="s">
        <v>85</v>
      </c>
      <c r="AF32" s="1">
        <v>3</v>
      </c>
    </row>
    <row r="33" spans="2:32" ht="17.25" x14ac:dyDescent="0.3">
      <c r="B33" s="30" t="s">
        <v>95</v>
      </c>
      <c r="C33" s="28"/>
      <c r="D33" s="28"/>
      <c r="E33" s="35" t="s">
        <v>96</v>
      </c>
      <c r="F33" s="36"/>
      <c r="G33" s="20"/>
      <c r="T33" s="1"/>
      <c r="U33" s="1"/>
      <c r="V33" s="1"/>
      <c r="W33" s="1"/>
      <c r="Z33" s="1"/>
      <c r="AA33" s="1"/>
      <c r="AB33" s="1"/>
      <c r="AC33" s="1"/>
      <c r="AD33" s="1"/>
      <c r="AE33" s="1" t="s">
        <v>10</v>
      </c>
      <c r="AF33" s="1">
        <v>3</v>
      </c>
    </row>
    <row r="34" spans="2:32" ht="17.25" x14ac:dyDescent="0.3">
      <c r="B34" s="27" t="s">
        <v>90</v>
      </c>
      <c r="C34" s="28"/>
      <c r="D34" s="28"/>
      <c r="E34" s="28"/>
      <c r="F34" s="21"/>
      <c r="G34" s="20"/>
      <c r="T34" s="1"/>
      <c r="U34" s="1"/>
      <c r="V34" s="1"/>
      <c r="W34" s="1"/>
      <c r="Z34" s="1"/>
      <c r="AA34" s="1"/>
      <c r="AB34" s="1"/>
      <c r="AC34" s="1"/>
      <c r="AD34" s="1"/>
      <c r="AE34" s="1" t="s">
        <v>36</v>
      </c>
      <c r="AF34" s="1">
        <v>6</v>
      </c>
    </row>
    <row r="35" spans="2:32" ht="17.25" x14ac:dyDescent="0.3">
      <c r="B35" s="27" t="s">
        <v>94</v>
      </c>
      <c r="C35" s="28"/>
      <c r="D35" s="28"/>
      <c r="E35" s="35" t="s">
        <v>91</v>
      </c>
      <c r="F35" s="36"/>
      <c r="G35" s="20"/>
      <c r="T35" s="1"/>
      <c r="U35" s="1"/>
      <c r="V35" s="1"/>
      <c r="W35" s="1"/>
      <c r="Z35" s="1"/>
      <c r="AA35" s="1"/>
      <c r="AB35" s="1"/>
      <c r="AC35" s="1"/>
      <c r="AD35" s="1"/>
      <c r="AE35" s="1" t="s">
        <v>37</v>
      </c>
      <c r="AF35" s="1">
        <v>9</v>
      </c>
    </row>
    <row r="36" spans="2:32" ht="17.25" x14ac:dyDescent="0.3">
      <c r="B36" s="9"/>
      <c r="C36" s="28"/>
      <c r="D36" s="28"/>
      <c r="E36" s="28"/>
      <c r="F36" s="21"/>
      <c r="G36" s="20"/>
      <c r="T36" s="1"/>
      <c r="U36" s="1"/>
      <c r="V36" s="1"/>
      <c r="W36" s="1"/>
      <c r="Z36" s="1"/>
      <c r="AA36" s="1"/>
      <c r="AB36" s="1"/>
      <c r="AC36" s="1"/>
      <c r="AD36" s="1"/>
      <c r="AE36" s="1" t="s">
        <v>38</v>
      </c>
      <c r="AF36" s="1">
        <v>12</v>
      </c>
    </row>
    <row r="37" spans="2:32" ht="17.25" x14ac:dyDescent="0.3">
      <c r="B37" s="27" t="s">
        <v>92</v>
      </c>
      <c r="C37" s="9"/>
      <c r="D37" s="9"/>
      <c r="E37" s="9"/>
      <c r="T37" s="1"/>
      <c r="U37" s="1"/>
      <c r="V37" s="1"/>
      <c r="W37" s="1"/>
      <c r="Z37" s="1"/>
      <c r="AA37" s="1"/>
      <c r="AB37" s="1"/>
      <c r="AC37" s="1"/>
      <c r="AD37" s="1"/>
      <c r="AE37" s="1" t="s">
        <v>39</v>
      </c>
      <c r="AF37" s="1">
        <v>15</v>
      </c>
    </row>
    <row r="38" spans="2:32" x14ac:dyDescent="0.25">
      <c r="T38" s="1"/>
      <c r="U38" s="1"/>
      <c r="V38" s="1"/>
      <c r="W38" s="1"/>
      <c r="Z38" s="1"/>
      <c r="AA38" s="1"/>
      <c r="AB38" s="1"/>
      <c r="AC38" s="1"/>
      <c r="AD38" s="1"/>
      <c r="AE38" s="1" t="s">
        <v>40</v>
      </c>
      <c r="AF38" s="1">
        <v>3</v>
      </c>
    </row>
    <row r="39" spans="2:32" x14ac:dyDescent="0.25">
      <c r="T39" s="1"/>
      <c r="U39" s="1"/>
      <c r="V39" s="1"/>
      <c r="W39" s="1"/>
      <c r="Z39" s="1"/>
      <c r="AA39" s="1"/>
      <c r="AB39" s="1"/>
      <c r="AC39" s="1"/>
      <c r="AD39" s="1"/>
      <c r="AE39" s="1" t="s">
        <v>41</v>
      </c>
      <c r="AF39" s="1">
        <v>12</v>
      </c>
    </row>
    <row r="40" spans="2:32" x14ac:dyDescent="0.25">
      <c r="T40" s="1"/>
      <c r="U40" s="1"/>
      <c r="V40" s="1"/>
      <c r="W40" s="1"/>
      <c r="Z40" s="1"/>
      <c r="AA40" s="1"/>
      <c r="AB40" s="1"/>
      <c r="AC40" s="1"/>
      <c r="AD40" s="1"/>
      <c r="AE40" s="1" t="s">
        <v>42</v>
      </c>
      <c r="AF40" s="1">
        <v>12</v>
      </c>
    </row>
    <row r="41" spans="2:32" x14ac:dyDescent="0.25">
      <c r="T41" s="1"/>
      <c r="U41" s="1"/>
      <c r="V41" s="1"/>
      <c r="W41" s="1"/>
      <c r="Z41" s="1"/>
      <c r="AA41" s="1"/>
      <c r="AB41" s="1"/>
      <c r="AC41" s="1"/>
      <c r="AD41" s="1"/>
      <c r="AE41" s="1" t="s">
        <v>11</v>
      </c>
      <c r="AF41" s="1">
        <v>3</v>
      </c>
    </row>
    <row r="42" spans="2:32" x14ac:dyDescent="0.25">
      <c r="T42" s="1"/>
      <c r="U42" s="1"/>
      <c r="V42" s="1"/>
      <c r="W42" s="1"/>
      <c r="Z42" s="1"/>
      <c r="AA42" s="1"/>
      <c r="AB42" s="1"/>
      <c r="AC42" s="1"/>
      <c r="AD42" s="1"/>
      <c r="AE42" s="1" t="s">
        <v>2</v>
      </c>
      <c r="AF42" s="1">
        <v>3</v>
      </c>
    </row>
    <row r="43" spans="2:32" x14ac:dyDescent="0.25">
      <c r="T43" s="1"/>
      <c r="U43" s="1"/>
      <c r="V43" s="1"/>
      <c r="W43" s="1"/>
      <c r="Z43" s="1"/>
      <c r="AA43" s="1"/>
      <c r="AB43" s="1"/>
      <c r="AC43" s="1"/>
      <c r="AD43" s="1"/>
      <c r="AE43" s="1" t="s">
        <v>0</v>
      </c>
      <c r="AF43" s="1">
        <v>3</v>
      </c>
    </row>
    <row r="44" spans="2:32" x14ac:dyDescent="0.25">
      <c r="T44" s="1"/>
      <c r="U44" s="1"/>
      <c r="V44" s="1"/>
      <c r="W44" s="1"/>
      <c r="Z44" s="1"/>
      <c r="AA44" s="1"/>
      <c r="AB44" s="1"/>
      <c r="AC44" s="1"/>
      <c r="AD44" s="1"/>
      <c r="AE44" s="1" t="s">
        <v>1</v>
      </c>
      <c r="AF44" s="1">
        <v>3</v>
      </c>
    </row>
    <row r="45" spans="2:32" x14ac:dyDescent="0.25">
      <c r="T45" s="1"/>
      <c r="U45" s="1"/>
      <c r="V45" s="1"/>
      <c r="W45" s="1"/>
      <c r="Z45" s="1"/>
      <c r="AA45" s="1"/>
      <c r="AB45" s="1"/>
      <c r="AC45" s="1"/>
      <c r="AD45" s="1"/>
      <c r="AE45" s="1" t="s">
        <v>71</v>
      </c>
      <c r="AF45" s="1">
        <v>3</v>
      </c>
    </row>
    <row r="46" spans="2:32" x14ac:dyDescent="0.25">
      <c r="T46" s="1"/>
      <c r="U46" s="1"/>
      <c r="V46" s="1"/>
      <c r="W46" s="1"/>
      <c r="Z46" s="1"/>
      <c r="AA46" s="1"/>
      <c r="AB46" s="1"/>
      <c r="AC46" s="1"/>
      <c r="AD46" s="1"/>
      <c r="AE46" s="1" t="s">
        <v>17</v>
      </c>
      <c r="AF46" s="1">
        <v>3</v>
      </c>
    </row>
    <row r="47" spans="2:32" x14ac:dyDescent="0.25">
      <c r="T47" s="1"/>
      <c r="U47" s="1"/>
      <c r="V47" s="1"/>
      <c r="W47" s="1"/>
      <c r="Z47" s="1"/>
      <c r="AA47" s="1"/>
      <c r="AB47" s="1"/>
      <c r="AC47" s="1"/>
      <c r="AD47" s="1"/>
      <c r="AE47" s="1" t="s">
        <v>34</v>
      </c>
      <c r="AF47" s="1">
        <v>3</v>
      </c>
    </row>
    <row r="48" spans="2:32" x14ac:dyDescent="0.25">
      <c r="T48" s="1"/>
      <c r="U48" s="1"/>
      <c r="V48" s="1"/>
      <c r="W48" s="1"/>
      <c r="Z48" s="1"/>
      <c r="AA48" s="1"/>
      <c r="AB48" s="1"/>
      <c r="AC48" s="1"/>
      <c r="AD48" s="1"/>
      <c r="AE48" s="1" t="s">
        <v>13</v>
      </c>
      <c r="AF48" s="1">
        <v>3</v>
      </c>
    </row>
    <row r="49" spans="20:32" x14ac:dyDescent="0.25">
      <c r="T49" s="1"/>
      <c r="U49" s="1"/>
      <c r="V49" s="1"/>
      <c r="W49" s="1"/>
      <c r="Z49" s="1"/>
      <c r="AA49" s="1"/>
      <c r="AB49" s="1"/>
      <c r="AC49" s="1"/>
      <c r="AD49" s="1"/>
      <c r="AE49" s="1" t="s">
        <v>12</v>
      </c>
      <c r="AF49" s="1">
        <v>3</v>
      </c>
    </row>
    <row r="50" spans="20:32" x14ac:dyDescent="0.25">
      <c r="T50" s="1"/>
      <c r="U50" s="1"/>
      <c r="V50" s="1"/>
      <c r="W50" s="1"/>
      <c r="Z50" s="1"/>
      <c r="AA50" s="1"/>
      <c r="AB50" s="1"/>
      <c r="AC50" s="1"/>
      <c r="AD50" s="1"/>
      <c r="AE50" s="1" t="s">
        <v>25</v>
      </c>
      <c r="AF50" s="1">
        <v>3</v>
      </c>
    </row>
    <row r="51" spans="20:32" x14ac:dyDescent="0.25">
      <c r="T51" s="1"/>
      <c r="U51" s="1"/>
      <c r="V51" s="1"/>
      <c r="W51" s="1"/>
      <c r="Z51" s="1"/>
      <c r="AA51" s="1"/>
      <c r="AB51" s="1"/>
      <c r="AC51" s="1"/>
      <c r="AD51" s="1"/>
      <c r="AE51" s="1" t="s">
        <v>26</v>
      </c>
      <c r="AF51" s="1">
        <v>3</v>
      </c>
    </row>
    <row r="52" spans="20:32" x14ac:dyDescent="0.25">
      <c r="T52" s="1"/>
      <c r="U52" s="1"/>
      <c r="V52" s="1"/>
      <c r="W52" s="1"/>
      <c r="Z52" s="1"/>
      <c r="AA52" s="1"/>
      <c r="AB52" s="1"/>
      <c r="AC52" s="1"/>
      <c r="AD52" s="1"/>
      <c r="AE52" s="1" t="s">
        <v>27</v>
      </c>
      <c r="AF52" s="1">
        <v>3</v>
      </c>
    </row>
    <row r="53" spans="20:32" x14ac:dyDescent="0.25">
      <c r="T53" s="1"/>
      <c r="U53" s="1"/>
      <c r="V53" s="1"/>
      <c r="W53" s="1"/>
      <c r="Z53" s="1"/>
      <c r="AA53" s="1"/>
      <c r="AB53" s="1"/>
      <c r="AC53" s="1"/>
      <c r="AD53" s="1"/>
      <c r="AE53" s="1" t="s">
        <v>28</v>
      </c>
      <c r="AF53" s="1">
        <v>3</v>
      </c>
    </row>
    <row r="54" spans="20:32" x14ac:dyDescent="0.25">
      <c r="T54" s="1"/>
      <c r="U54" s="1"/>
      <c r="V54" s="1"/>
      <c r="W54" s="1"/>
      <c r="Z54" s="1"/>
      <c r="AA54" s="1"/>
      <c r="AB54" s="1"/>
      <c r="AC54" s="1"/>
      <c r="AD54" s="1"/>
      <c r="AE54" s="1" t="s">
        <v>29</v>
      </c>
      <c r="AF54" s="1">
        <v>3</v>
      </c>
    </row>
    <row r="55" spans="20:32" x14ac:dyDescent="0.25">
      <c r="T55" s="1"/>
      <c r="U55" s="1"/>
      <c r="V55" s="1"/>
      <c r="W55" s="1"/>
      <c r="Z55" s="1"/>
      <c r="AA55" s="1"/>
      <c r="AB55" s="1"/>
      <c r="AC55" s="1"/>
      <c r="AD55" s="1"/>
      <c r="AE55" s="1" t="s">
        <v>16</v>
      </c>
      <c r="AF55" s="1">
        <v>3</v>
      </c>
    </row>
    <row r="56" spans="20:32" x14ac:dyDescent="0.25">
      <c r="T56" s="1"/>
      <c r="U56" s="1"/>
      <c r="V56" s="1"/>
      <c r="W56" s="1"/>
      <c r="Z56" s="1"/>
      <c r="AA56" s="1"/>
      <c r="AB56" s="1"/>
      <c r="AC56" s="1"/>
      <c r="AD56" s="1"/>
      <c r="AE56" s="1" t="s">
        <v>14</v>
      </c>
      <c r="AF56" s="1">
        <v>3</v>
      </c>
    </row>
    <row r="57" spans="20:32" x14ac:dyDescent="0.25">
      <c r="T57" s="1"/>
      <c r="U57" s="1"/>
      <c r="V57" s="1"/>
      <c r="W57" s="1"/>
      <c r="Z57" s="1"/>
      <c r="AA57" s="1"/>
      <c r="AB57" s="1"/>
      <c r="AC57" s="1"/>
      <c r="AD57" s="1"/>
      <c r="AE57" s="1" t="s">
        <v>15</v>
      </c>
      <c r="AF57" s="1">
        <v>3</v>
      </c>
    </row>
    <row r="58" spans="20:32" x14ac:dyDescent="0.25">
      <c r="T58" s="1"/>
      <c r="U58" s="1"/>
      <c r="V58" s="1"/>
      <c r="W58" s="1"/>
      <c r="Z58" s="1"/>
      <c r="AA58" s="1"/>
      <c r="AB58" s="1"/>
      <c r="AC58" s="1"/>
      <c r="AD58" s="1"/>
      <c r="AE58" s="12" t="s">
        <v>80</v>
      </c>
      <c r="AF58" s="13">
        <v>3</v>
      </c>
    </row>
    <row r="59" spans="20:32" x14ac:dyDescent="0.25">
      <c r="T59" s="1"/>
      <c r="U59" s="1"/>
      <c r="V59" s="1"/>
      <c r="W59" s="1"/>
      <c r="Z59" s="1"/>
      <c r="AA59" s="1"/>
      <c r="AB59" s="1"/>
      <c r="AC59" s="1"/>
      <c r="AD59" s="1"/>
      <c r="AE59" s="1" t="s">
        <v>81</v>
      </c>
      <c r="AF59" s="1">
        <v>3</v>
      </c>
    </row>
    <row r="60" spans="20:32" x14ac:dyDescent="0.25">
      <c r="T60" s="1"/>
      <c r="U60" s="1"/>
      <c r="V60" s="1"/>
      <c r="W60" s="1"/>
      <c r="Z60" s="1"/>
      <c r="AA60" s="1"/>
      <c r="AB60" s="1"/>
      <c r="AC60" s="1"/>
      <c r="AD60" s="1"/>
      <c r="AE60" s="1" t="s">
        <v>82</v>
      </c>
      <c r="AF60" s="1">
        <v>3</v>
      </c>
    </row>
    <row r="61" spans="20:32" x14ac:dyDescent="0.25">
      <c r="T61" s="1"/>
      <c r="U61" s="1"/>
      <c r="V61" s="1"/>
      <c r="W61" s="1"/>
      <c r="Z61" s="1"/>
      <c r="AA61" s="1"/>
      <c r="AB61" s="1"/>
      <c r="AC61" s="1"/>
      <c r="AD61" s="1"/>
      <c r="AE61" s="1" t="s">
        <v>20</v>
      </c>
      <c r="AF61" s="1">
        <v>3</v>
      </c>
    </row>
    <row r="62" spans="20:32" x14ac:dyDescent="0.25">
      <c r="T62" s="1"/>
      <c r="U62" s="1"/>
      <c r="V62" s="1"/>
      <c r="W62" s="1"/>
      <c r="Z62" s="1"/>
      <c r="AA62" s="1"/>
      <c r="AB62" s="1"/>
      <c r="AC62" s="1"/>
      <c r="AD62" s="1"/>
      <c r="AE62" s="1" t="s">
        <v>21</v>
      </c>
      <c r="AF62" s="1">
        <v>3</v>
      </c>
    </row>
    <row r="63" spans="20:32" x14ac:dyDescent="0.25">
      <c r="AE63" s="11" t="s">
        <v>66</v>
      </c>
      <c r="AF63" s="11">
        <v>3</v>
      </c>
    </row>
    <row r="64" spans="20:32" x14ac:dyDescent="0.25">
      <c r="AE64" s="1" t="s">
        <v>22</v>
      </c>
      <c r="AF64" s="1">
        <v>3</v>
      </c>
    </row>
    <row r="65" spans="31:32" x14ac:dyDescent="0.25">
      <c r="AE65" s="1" t="s">
        <v>30</v>
      </c>
      <c r="AF65" s="1">
        <v>3</v>
      </c>
    </row>
    <row r="66" spans="31:32" x14ac:dyDescent="0.25">
      <c r="AE66" s="1" t="s">
        <v>65</v>
      </c>
      <c r="AF66" s="1">
        <v>3</v>
      </c>
    </row>
    <row r="67" spans="31:32" x14ac:dyDescent="0.25">
      <c r="AE67" s="14" t="s">
        <v>62</v>
      </c>
      <c r="AF67" s="14">
        <v>3</v>
      </c>
    </row>
    <row r="68" spans="31:32" x14ac:dyDescent="0.25">
      <c r="AE68" s="1" t="s">
        <v>3</v>
      </c>
      <c r="AF68" s="1">
        <v>3</v>
      </c>
    </row>
    <row r="69" spans="31:32" x14ac:dyDescent="0.25">
      <c r="AE69" s="1" t="s">
        <v>23</v>
      </c>
      <c r="AF69" s="1">
        <v>3</v>
      </c>
    </row>
    <row r="70" spans="31:32" x14ac:dyDescent="0.25">
      <c r="AE70" s="1" t="s">
        <v>24</v>
      </c>
      <c r="AF70" s="1">
        <v>3</v>
      </c>
    </row>
    <row r="71" spans="31:32" x14ac:dyDescent="0.25">
      <c r="AE71" s="1" t="s">
        <v>77</v>
      </c>
      <c r="AF71" s="1">
        <v>3</v>
      </c>
    </row>
    <row r="72" spans="31:32" x14ac:dyDescent="0.25">
      <c r="AE72" s="1" t="s">
        <v>78</v>
      </c>
      <c r="AF72" s="1">
        <v>3</v>
      </c>
    </row>
    <row r="73" spans="31:32" x14ac:dyDescent="0.25">
      <c r="AE73" s="1" t="s">
        <v>79</v>
      </c>
      <c r="AF73" s="1">
        <v>3</v>
      </c>
    </row>
    <row r="74" spans="31:32" x14ac:dyDescent="0.25">
      <c r="AE74" s="1" t="s">
        <v>75</v>
      </c>
      <c r="AF74" s="1">
        <v>3</v>
      </c>
    </row>
    <row r="75" spans="31:32" x14ac:dyDescent="0.25">
      <c r="AE75" s="1" t="s">
        <v>76</v>
      </c>
      <c r="AF75" s="1">
        <v>3</v>
      </c>
    </row>
    <row r="76" spans="31:32" x14ac:dyDescent="0.25">
      <c r="AE76" s="14" t="s">
        <v>5</v>
      </c>
      <c r="AF76" s="14">
        <v>3</v>
      </c>
    </row>
    <row r="101" spans="3:5" hidden="1" x14ac:dyDescent="0.25">
      <c r="C101" s="1" t="b">
        <f>FALSE</f>
        <v>0</v>
      </c>
      <c r="D101" s="1" t="b">
        <f>FALSE</f>
        <v>0</v>
      </c>
      <c r="E101" s="1" t="b">
        <f>FALSE</f>
        <v>0</v>
      </c>
    </row>
    <row r="102" spans="3:5" hidden="1" x14ac:dyDescent="0.25">
      <c r="D102" s="1" t="b">
        <f>$C$20=$C19</f>
        <v>0</v>
      </c>
      <c r="E102" s="1" t="b">
        <f>$C$21=$C19</f>
        <v>0</v>
      </c>
    </row>
    <row r="103" spans="3:5" hidden="1" x14ac:dyDescent="0.25">
      <c r="E103" s="1" t="b">
        <f>$C$21=$C20</f>
        <v>0</v>
      </c>
    </row>
    <row r="104" spans="3:5" hidden="1" x14ac:dyDescent="0.25">
      <c r="C104" s="9" t="b">
        <f>OR(C101:C103)</f>
        <v>0</v>
      </c>
      <c r="D104" s="9" t="b">
        <f>OR(D101:D103)</f>
        <v>0</v>
      </c>
      <c r="E104" s="9" t="b">
        <f>OR(E101:E103)</f>
        <v>0</v>
      </c>
    </row>
    <row r="105" spans="3:5" hidden="1" x14ac:dyDescent="0.25"/>
    <row r="106" spans="3:5" hidden="1" x14ac:dyDescent="0.25"/>
    <row r="107" spans="3:5" hidden="1" x14ac:dyDescent="0.25"/>
    <row r="108" spans="3:5" hidden="1" x14ac:dyDescent="0.25">
      <c r="C108" s="9" t="b">
        <f>C25=C24</f>
        <v>0</v>
      </c>
      <c r="D108" s="9"/>
    </row>
  </sheetData>
  <sheetProtection sheet="1" objects="1" scenarios="1"/>
  <mergeCells count="3">
    <mergeCell ref="E33:F33"/>
    <mergeCell ref="E35:F35"/>
    <mergeCell ref="A5:G5"/>
  </mergeCells>
  <conditionalFormatting sqref="C12 C25">
    <cfRule type="containsText" dxfId="231" priority="23" operator="containsText" text="Choix">
      <formula>NOT(ISERROR(SEARCH("Choix",C12)))</formula>
    </cfRule>
  </conditionalFormatting>
  <conditionalFormatting sqref="C13:C14">
    <cfRule type="containsText" dxfId="230" priority="22" operator="containsText" text="Choix">
      <formula>NOT(ISERROR(SEARCH("Choix",C13)))</formula>
    </cfRule>
  </conditionalFormatting>
  <conditionalFormatting sqref="C19:C21">
    <cfRule type="containsText" dxfId="229" priority="21" operator="containsText" text="Choix">
      <formula>NOT(ISERROR(SEARCH("Choix",C19)))</formula>
    </cfRule>
  </conditionalFormatting>
  <conditionalFormatting sqref="D12:D14">
    <cfRule type="expression" dxfId="228" priority="19">
      <formula>SEARCH(C12,"Autre cours")</formula>
    </cfRule>
  </conditionalFormatting>
  <conditionalFormatting sqref="C24">
    <cfRule type="containsText" dxfId="227" priority="18" operator="containsText" text="Choix">
      <formula>NOT(ISERROR(SEARCH("Choix",C24)))</formula>
    </cfRule>
  </conditionalFormatting>
  <conditionalFormatting sqref="D26">
    <cfRule type="expression" dxfId="226" priority="17">
      <formula>SEARCH(C26,"Cours au choix")</formula>
    </cfRule>
  </conditionalFormatting>
  <conditionalFormatting sqref="B27">
    <cfRule type="expression" dxfId="225" priority="16">
      <formula>$B$27&lt;&gt;15</formula>
    </cfRule>
  </conditionalFormatting>
  <conditionalFormatting sqref="B22">
    <cfRule type="expression" dxfId="224" priority="15">
      <formula>$B$22&lt;&gt;15</formula>
    </cfRule>
  </conditionalFormatting>
  <conditionalFormatting sqref="B15">
    <cfRule type="expression" dxfId="223" priority="14">
      <formula>$B$15&lt;&gt;15</formula>
    </cfRule>
  </conditionalFormatting>
  <conditionalFormatting sqref="C26">
    <cfRule type="containsText" dxfId="222" priority="13" operator="containsText" text="Choix 3">
      <formula>NOT(ISERROR(SEARCH("Choix 3",C26)))</formula>
    </cfRule>
  </conditionalFormatting>
  <conditionalFormatting sqref="B29">
    <cfRule type="expression" dxfId="221" priority="12">
      <formula>$B$29&lt;&gt;45</formula>
    </cfRule>
  </conditionalFormatting>
  <conditionalFormatting sqref="D19">
    <cfRule type="expression" dxfId="220" priority="9">
      <formula>SEARCH(C19,"Autre")</formula>
    </cfRule>
  </conditionalFormatting>
  <conditionalFormatting sqref="D20">
    <cfRule type="expression" dxfId="219" priority="8">
      <formula>SEARCH(C19,"Autre")</formula>
    </cfRule>
  </conditionalFormatting>
  <conditionalFormatting sqref="D24">
    <cfRule type="expression" dxfId="218" priority="6">
      <formula>SEARCH(C24,"Autre")</formula>
    </cfRule>
  </conditionalFormatting>
  <conditionalFormatting sqref="E17:E18">
    <cfRule type="expression" dxfId="217" priority="2">
      <formula>SEARCH(C17,"Autre")</formula>
    </cfRule>
  </conditionalFormatting>
  <conditionalFormatting sqref="C19:D19">
    <cfRule type="expression" dxfId="216" priority="44">
      <formula>$C$104=TRUE</formula>
    </cfRule>
  </conditionalFormatting>
  <conditionalFormatting sqref="C25:D25">
    <cfRule type="expression" dxfId="215" priority="45">
      <formula>$C$108=TRUE</formula>
    </cfRule>
  </conditionalFormatting>
  <conditionalFormatting sqref="C20:D20">
    <cfRule type="expression" dxfId="214" priority="46">
      <formula>$D$104=TRUE</formula>
    </cfRule>
  </conditionalFormatting>
  <conditionalFormatting sqref="C21">
    <cfRule type="expression" dxfId="213" priority="47">
      <formula>$E$104=TRUE</formula>
    </cfRule>
  </conditionalFormatting>
  <conditionalFormatting sqref="E10:E11">
    <cfRule type="expression" dxfId="212" priority="49">
      <formula>SEARCH(C10,"Autre")</formula>
    </cfRule>
  </conditionalFormatting>
  <conditionalFormatting sqref="D21">
    <cfRule type="expression" dxfId="211" priority="1">
      <formula>SEARCH(C21,"Autre cours")</formula>
    </cfRule>
  </conditionalFormatting>
  <dataValidations count="9">
    <dataValidation type="list" allowBlank="1" showInputMessage="1" showErrorMessage="1" sqref="C12">
      <formula1>$R$9:$R$11</formula1>
    </dataValidation>
    <dataValidation type="list" allowBlank="1" showInputMessage="1" showErrorMessage="1" sqref="C13">
      <formula1>$S$9:$S$11</formula1>
    </dataValidation>
    <dataValidation type="list" allowBlank="1" showInputMessage="1" showErrorMessage="1" sqref="C19">
      <formula1>$W$9:$W$23</formula1>
    </dataValidation>
    <dataValidation type="list" allowBlank="1" showInputMessage="1" showErrorMessage="1" sqref="C20">
      <formula1>$X$9:$X$23</formula1>
    </dataValidation>
    <dataValidation type="list" allowBlank="1" showInputMessage="1" showErrorMessage="1" sqref="C21">
      <formula1>$Y$9:$Y$24</formula1>
    </dataValidation>
    <dataValidation type="list" allowBlank="1" showInputMessage="1" showErrorMessage="1" sqref="C24">
      <formula1>$AA$9:$AA$16</formula1>
    </dataValidation>
    <dataValidation type="list" allowBlank="1" showInputMessage="1" showErrorMessage="1" sqref="C25">
      <formula1>$AB$9:$AB$17</formula1>
    </dataValidation>
    <dataValidation type="list" allowBlank="1" showInputMessage="1" showErrorMessage="1" sqref="C26">
      <formula1>$AC$9:$AC$11</formula1>
    </dataValidation>
    <dataValidation type="list" allowBlank="1" showInputMessage="1" showErrorMessage="1" sqref="C14">
      <formula1>$T$9:$T$17</formula1>
    </dataValidation>
  </dataValidations>
  <hyperlinks>
    <hyperlink ref="A5" r:id="rId1"/>
    <hyperlink ref="E35" r:id="rId2"/>
    <hyperlink ref="E33" r:id="rId3"/>
  </hyperlinks>
  <pageMargins left="0.7" right="0.7" top="0.75" bottom="0.75" header="0.3" footer="0.3"/>
  <tableParts count="11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8"/>
  <sheetViews>
    <sheetView zoomScale="125" zoomScaleNormal="125" workbookViewId="0">
      <selection activeCell="C12" sqref="C12"/>
    </sheetView>
  </sheetViews>
  <sheetFormatPr baseColWidth="10" defaultRowHeight="15.75" x14ac:dyDescent="0.25"/>
  <cols>
    <col min="1" max="1" width="11.625" style="1" customWidth="1"/>
    <col min="2" max="2" width="9.375" style="1" customWidth="1"/>
    <col min="3" max="3" width="14" style="1" customWidth="1"/>
    <col min="4" max="4" width="15.375" style="1" customWidth="1"/>
    <col min="5" max="5" width="15.5" style="1" customWidth="1"/>
    <col min="6" max="6" width="10.875" style="2"/>
    <col min="7" max="7" width="10.375" style="1" customWidth="1"/>
    <col min="8" max="12" width="10.875" style="1"/>
    <col min="13" max="14" width="10.875" style="2"/>
    <col min="15" max="15" width="10.875" style="1"/>
    <col min="16" max="16" width="13.875" style="1" customWidth="1"/>
    <col min="17" max="17" width="13.125" style="1" customWidth="1"/>
    <col min="18" max="18" width="13.625" style="1" hidden="1" customWidth="1"/>
    <col min="19" max="19" width="10.875" style="1" hidden="1" customWidth="1"/>
    <col min="20" max="32" width="10.875" style="2" hidden="1" customWidth="1"/>
    <col min="33" max="33" width="10.875" style="2"/>
  </cols>
  <sheetData>
    <row r="1" spans="1:33" ht="21" x14ac:dyDescent="0.35">
      <c r="A1" s="16" t="s">
        <v>86</v>
      </c>
      <c r="B1" s="16"/>
      <c r="C1" s="16"/>
      <c r="D1" s="16"/>
      <c r="E1" s="16"/>
      <c r="F1" s="16"/>
      <c r="G1" s="16"/>
    </row>
    <row r="2" spans="1:33" ht="6.95" customHeight="1" x14ac:dyDescent="0.25"/>
    <row r="3" spans="1:33" s="25" customFormat="1" ht="17.25" x14ac:dyDescent="0.3">
      <c r="A3" s="31" t="s">
        <v>59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4"/>
      <c r="N3" s="24"/>
      <c r="O3" s="23"/>
      <c r="P3" s="23"/>
      <c r="Q3" s="23"/>
      <c r="R3" s="23"/>
      <c r="S3" s="23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3" s="25" customFormat="1" ht="8.1" customHeight="1" x14ac:dyDescent="0.25">
      <c r="A4" s="17"/>
      <c r="B4" s="22"/>
      <c r="C4" s="22"/>
      <c r="D4" s="22"/>
      <c r="E4" s="22"/>
      <c r="F4" s="22"/>
      <c r="G4" s="22"/>
      <c r="H4" s="23"/>
      <c r="I4" s="23"/>
      <c r="J4" s="23"/>
      <c r="K4" s="23"/>
      <c r="L4" s="23"/>
      <c r="M4" s="24"/>
      <c r="N4" s="24"/>
      <c r="O4" s="23"/>
      <c r="P4" s="23"/>
      <c r="Q4" s="23"/>
      <c r="R4" s="23"/>
      <c r="S4" s="23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3" s="25" customFormat="1" x14ac:dyDescent="0.25">
      <c r="A5" s="38" t="s">
        <v>58</v>
      </c>
      <c r="B5" s="36"/>
      <c r="C5" s="36"/>
      <c r="D5" s="36"/>
      <c r="E5" s="36"/>
      <c r="F5" s="36"/>
      <c r="G5" s="36"/>
      <c r="H5" s="23"/>
      <c r="I5" s="23"/>
      <c r="J5" s="23"/>
      <c r="K5" s="23"/>
      <c r="L5" s="23"/>
      <c r="M5" s="24"/>
      <c r="N5" s="24"/>
      <c r="O5" s="23"/>
      <c r="P5" s="23"/>
      <c r="Q5" s="23"/>
      <c r="R5" s="23"/>
      <c r="S5" s="23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x14ac:dyDescent="0.25">
      <c r="A6" s="3"/>
    </row>
    <row r="7" spans="1:33" ht="18.75" x14ac:dyDescent="0.3">
      <c r="A7" s="18" t="s">
        <v>88</v>
      </c>
      <c r="B7" s="26"/>
      <c r="C7" s="26"/>
      <c r="D7" s="26"/>
      <c r="E7" s="19"/>
      <c r="F7" s="26"/>
      <c r="G7" s="15"/>
    </row>
    <row r="9" spans="1:33" x14ac:dyDescent="0.25">
      <c r="A9" s="1" t="s">
        <v>46</v>
      </c>
      <c r="B9" s="1" t="s">
        <v>44</v>
      </c>
      <c r="C9" s="1" t="s">
        <v>47</v>
      </c>
      <c r="R9" s="1" t="s">
        <v>6</v>
      </c>
      <c r="S9" s="1" t="s">
        <v>7</v>
      </c>
      <c r="T9" s="1" t="s">
        <v>8</v>
      </c>
      <c r="U9" s="1"/>
      <c r="V9" s="1" t="s">
        <v>63</v>
      </c>
      <c r="W9" s="1" t="s">
        <v>6</v>
      </c>
      <c r="X9" s="1" t="s">
        <v>7</v>
      </c>
      <c r="Y9" s="1" t="s">
        <v>8</v>
      </c>
      <c r="Z9" s="1"/>
      <c r="AA9" s="1" t="s">
        <v>6</v>
      </c>
      <c r="AB9" s="1" t="s">
        <v>7</v>
      </c>
      <c r="AC9" s="1" t="s">
        <v>8</v>
      </c>
      <c r="AD9" s="1"/>
      <c r="AE9" s="1" t="s">
        <v>49</v>
      </c>
      <c r="AF9" s="1" t="s">
        <v>44</v>
      </c>
    </row>
    <row r="10" spans="1:33" x14ac:dyDescent="0.25">
      <c r="A10" s="1" t="s">
        <v>45</v>
      </c>
      <c r="B10" s="1">
        <f>VLOOKUP(C10,$AE$10:$AF$108,2,0)</f>
        <v>3</v>
      </c>
      <c r="C10" s="4" t="s">
        <v>0</v>
      </c>
      <c r="E10" s="7" t="s">
        <v>87</v>
      </c>
      <c r="R10" s="1" t="s">
        <v>2</v>
      </c>
      <c r="S10" s="1" t="s">
        <v>4</v>
      </c>
      <c r="T10" s="1" t="s">
        <v>9</v>
      </c>
      <c r="U10" s="1"/>
      <c r="V10" s="1" t="s">
        <v>69</v>
      </c>
      <c r="W10" s="1" t="str">
        <f>V10</f>
        <v>CIV6205</v>
      </c>
      <c r="X10" s="1" t="str">
        <f>W10</f>
        <v>CIV6205</v>
      </c>
      <c r="Y10" s="1" t="str">
        <f>X10</f>
        <v>CIV6205</v>
      </c>
      <c r="Z10" s="1"/>
      <c r="AA10" s="1" t="s">
        <v>36</v>
      </c>
      <c r="AB10" s="5" t="s">
        <v>48</v>
      </c>
      <c r="AC10" s="5" t="s">
        <v>48</v>
      </c>
      <c r="AD10" s="1"/>
      <c r="AE10" s="5" t="s">
        <v>48</v>
      </c>
      <c r="AF10" s="1">
        <v>0</v>
      </c>
    </row>
    <row r="11" spans="1:33" ht="16.5" thickBot="1" x14ac:dyDescent="0.3">
      <c r="A11" s="1" t="s">
        <v>45</v>
      </c>
      <c r="B11" s="1">
        <f>VLOOKUP(C11,$AE$10:$AF$108,2,0)</f>
        <v>3</v>
      </c>
      <c r="C11" s="4" t="s">
        <v>1</v>
      </c>
      <c r="E11" s="7" t="s">
        <v>87</v>
      </c>
      <c r="R11" s="1" t="s">
        <v>3</v>
      </c>
      <c r="S11" s="1" t="s">
        <v>5</v>
      </c>
      <c r="T11" s="1" t="s">
        <v>10</v>
      </c>
      <c r="U11" s="1"/>
      <c r="V11" s="1" t="s">
        <v>70</v>
      </c>
      <c r="W11" s="1" t="str">
        <f t="shared" ref="W11:Y17" si="0">V11</f>
        <v>CIV6305</v>
      </c>
      <c r="X11" s="1" t="str">
        <f t="shared" si="0"/>
        <v>CIV6305</v>
      </c>
      <c r="Y11" s="1" t="str">
        <f t="shared" si="0"/>
        <v>CIV6305</v>
      </c>
      <c r="Z11" s="1"/>
      <c r="AA11" s="1" t="s">
        <v>37</v>
      </c>
      <c r="AB11" s="1" t="s">
        <v>36</v>
      </c>
      <c r="AC11" s="1" t="s">
        <v>43</v>
      </c>
      <c r="AD11" s="1"/>
      <c r="AE11" s="1" t="s">
        <v>97</v>
      </c>
      <c r="AF11" s="1">
        <v>3</v>
      </c>
    </row>
    <row r="12" spans="1:33" ht="17.25" thickTop="1" thickBot="1" x14ac:dyDescent="0.3">
      <c r="A12" s="1" t="s">
        <v>45</v>
      </c>
      <c r="B12" s="1">
        <f>VLOOKUP(C12,$AE$10:$AF$108,2,0)</f>
        <v>0</v>
      </c>
      <c r="C12" s="10" t="s">
        <v>6</v>
      </c>
      <c r="T12" s="1" t="s">
        <v>11</v>
      </c>
      <c r="U12" s="1"/>
      <c r="V12" s="1" t="s">
        <v>19</v>
      </c>
      <c r="W12" s="1" t="str">
        <f t="shared" si="0"/>
        <v>CIV8310</v>
      </c>
      <c r="X12" s="1" t="str">
        <f t="shared" si="0"/>
        <v>CIV8310</v>
      </c>
      <c r="Y12" s="1" t="str">
        <f t="shared" si="0"/>
        <v>CIV8310</v>
      </c>
      <c r="Z12" s="1"/>
      <c r="AA12" s="1" t="s">
        <v>38</v>
      </c>
      <c r="AB12" s="1" t="s">
        <v>37</v>
      </c>
      <c r="AC12" s="1"/>
      <c r="AD12" s="1"/>
      <c r="AE12" s="5" t="s">
        <v>6</v>
      </c>
      <c r="AF12" s="1">
        <v>0</v>
      </c>
    </row>
    <row r="13" spans="1:33" ht="17.25" thickTop="1" thickBot="1" x14ac:dyDescent="0.3">
      <c r="A13" s="1" t="s">
        <v>45</v>
      </c>
      <c r="B13" s="1">
        <f>VLOOKUP(C13,$AE$10:$AF$108,2,0)</f>
        <v>0</v>
      </c>
      <c r="C13" s="10" t="s">
        <v>7</v>
      </c>
      <c r="T13" s="1" t="s">
        <v>17</v>
      </c>
      <c r="U13" s="1"/>
      <c r="V13" s="1" t="s">
        <v>71</v>
      </c>
      <c r="W13" s="1" t="str">
        <f t="shared" si="0"/>
        <v>ENE8280A</v>
      </c>
      <c r="X13" s="1" t="str">
        <f t="shared" si="0"/>
        <v>ENE8280A</v>
      </c>
      <c r="Y13" s="1" t="str">
        <f t="shared" si="0"/>
        <v>ENE8280A</v>
      </c>
      <c r="Z13" s="1"/>
      <c r="AA13" s="1" t="s">
        <v>39</v>
      </c>
      <c r="AB13" s="1" t="s">
        <v>38</v>
      </c>
      <c r="AC13" s="1"/>
      <c r="AD13" s="1"/>
      <c r="AE13" s="5" t="s">
        <v>7</v>
      </c>
      <c r="AF13" s="1">
        <v>0</v>
      </c>
    </row>
    <row r="14" spans="1:33" ht="17.25" thickTop="1" thickBot="1" x14ac:dyDescent="0.3">
      <c r="A14" s="1" t="s">
        <v>45</v>
      </c>
      <c r="B14" s="1">
        <f>VLOOKUP(C14,$AE$10:$AF$108,2,0)</f>
        <v>0</v>
      </c>
      <c r="C14" s="10" t="s">
        <v>8</v>
      </c>
      <c r="D14" s="29"/>
      <c r="E14" s="32" t="str">
        <f>IF(C14="Autre cours","&lt;-- Entrez le sigle du cours de 3 crédits","")</f>
        <v/>
      </c>
      <c r="F14" s="33"/>
      <c r="G14" s="34"/>
      <c r="T14" s="1" t="s">
        <v>12</v>
      </c>
      <c r="U14" s="1"/>
      <c r="V14" s="1" t="s">
        <v>31</v>
      </c>
      <c r="W14" s="1" t="str">
        <f t="shared" si="0"/>
        <v>ELE8411</v>
      </c>
      <c r="X14" s="1" t="str">
        <f t="shared" si="0"/>
        <v>ELE8411</v>
      </c>
      <c r="Y14" s="1" t="str">
        <f t="shared" si="0"/>
        <v>ELE8411</v>
      </c>
      <c r="Z14" s="1"/>
      <c r="AA14" s="1" t="s">
        <v>40</v>
      </c>
      <c r="AB14" s="1" t="s">
        <v>39</v>
      </c>
      <c r="AC14" s="1"/>
      <c r="AD14" s="1"/>
      <c r="AE14" s="5" t="s">
        <v>8</v>
      </c>
      <c r="AF14" s="1">
        <v>0</v>
      </c>
    </row>
    <row r="15" spans="1:33" ht="16.5" thickTop="1" x14ac:dyDescent="0.25">
      <c r="B15" s="6">
        <f>SUM(B10:B14)</f>
        <v>6</v>
      </c>
      <c r="C15" s="7" t="s">
        <v>50</v>
      </c>
      <c r="E15" s="32" t="str">
        <f>IF(C14="Autre cours","(cours de 3 cr. approuvé par dir. d'études)","")</f>
        <v/>
      </c>
      <c r="F15" s="33"/>
      <c r="G15" s="34"/>
      <c r="T15" s="1" t="s">
        <v>14</v>
      </c>
      <c r="U15" s="1"/>
      <c r="V15" s="1" t="s">
        <v>34</v>
      </c>
      <c r="W15" s="1" t="str">
        <f t="shared" si="0"/>
        <v>ENE8412</v>
      </c>
      <c r="X15" s="1" t="str">
        <f t="shared" si="0"/>
        <v>ENE8412</v>
      </c>
      <c r="Y15" s="1" t="str">
        <f t="shared" si="0"/>
        <v>ENE8412</v>
      </c>
      <c r="Z15" s="1"/>
      <c r="AA15" s="1" t="s">
        <v>41</v>
      </c>
      <c r="AB15" s="1" t="s">
        <v>40</v>
      </c>
      <c r="AC15" s="1"/>
      <c r="AD15" s="1"/>
      <c r="AE15" s="5" t="s">
        <v>18</v>
      </c>
      <c r="AF15" s="1">
        <v>0</v>
      </c>
    </row>
    <row r="16" spans="1:33" x14ac:dyDescent="0.25">
      <c r="T16" s="1" t="s">
        <v>15</v>
      </c>
      <c r="U16" s="1"/>
      <c r="V16" s="1" t="s">
        <v>32</v>
      </c>
      <c r="W16" s="1" t="str">
        <f t="shared" si="0"/>
        <v>ELE8456</v>
      </c>
      <c r="X16" s="1" t="str">
        <f t="shared" si="0"/>
        <v>ELE8456</v>
      </c>
      <c r="Y16" s="1" t="str">
        <f t="shared" si="0"/>
        <v>ELE8456</v>
      </c>
      <c r="Z16" s="1"/>
      <c r="AA16" s="1" t="s">
        <v>42</v>
      </c>
      <c r="AB16" s="1" t="s">
        <v>41</v>
      </c>
      <c r="AC16" s="1"/>
      <c r="AD16" s="1"/>
      <c r="AE16" s="1" t="s">
        <v>69</v>
      </c>
      <c r="AF16" s="1">
        <v>3</v>
      </c>
    </row>
    <row r="17" spans="1:32" x14ac:dyDescent="0.25">
      <c r="A17" s="1" t="s">
        <v>51</v>
      </c>
      <c r="B17" s="1">
        <f>VLOOKUP(C17,$AE$10:$AF$108,2,0)</f>
        <v>3</v>
      </c>
      <c r="C17" s="4" t="s">
        <v>68</v>
      </c>
      <c r="E17" s="7" t="s">
        <v>87</v>
      </c>
      <c r="T17" s="1" t="s">
        <v>97</v>
      </c>
      <c r="U17" s="1"/>
      <c r="V17" s="1" t="s">
        <v>33</v>
      </c>
      <c r="W17" s="1" t="str">
        <f t="shared" si="0"/>
        <v>ELE8459</v>
      </c>
      <c r="X17" s="1" t="str">
        <f t="shared" si="0"/>
        <v>ELE8459</v>
      </c>
      <c r="Y17" s="1" t="str">
        <f t="shared" si="0"/>
        <v>ELE8459</v>
      </c>
      <c r="Z17" s="1"/>
      <c r="AA17" s="1"/>
      <c r="AB17" s="1" t="s">
        <v>42</v>
      </c>
      <c r="AC17" s="1"/>
      <c r="AD17" s="1"/>
      <c r="AE17" s="1" t="s">
        <v>68</v>
      </c>
      <c r="AF17" s="1">
        <v>3</v>
      </c>
    </row>
    <row r="18" spans="1:32" ht="16.5" thickBot="1" x14ac:dyDescent="0.3">
      <c r="A18" s="1" t="s">
        <v>51</v>
      </c>
      <c r="B18" s="1">
        <f>VLOOKUP(C18,$AE$10:$AF$108,2,0)</f>
        <v>3</v>
      </c>
      <c r="C18" s="4" t="s">
        <v>13</v>
      </c>
      <c r="E18" s="7" t="s">
        <v>87</v>
      </c>
      <c r="T18" s="1"/>
      <c r="U18" s="1"/>
      <c r="V18" s="1"/>
      <c r="W18" s="1"/>
      <c r="X18" s="1"/>
      <c r="Y18" s="1" t="s">
        <v>97</v>
      </c>
      <c r="Z18" s="1"/>
      <c r="AA18" s="1"/>
      <c r="AB18" s="1"/>
      <c r="AC18" s="1"/>
      <c r="AD18" s="1"/>
      <c r="AE18" s="1" t="s">
        <v>70</v>
      </c>
      <c r="AF18" s="1">
        <v>3</v>
      </c>
    </row>
    <row r="19" spans="1:32" ht="17.25" thickTop="1" thickBot="1" x14ac:dyDescent="0.3">
      <c r="A19" s="1" t="s">
        <v>51</v>
      </c>
      <c r="B19" s="1">
        <f>VLOOKUP(C19,$AE$10:$AF$108,2,0)</f>
        <v>0</v>
      </c>
      <c r="C19" s="10" t="s">
        <v>6</v>
      </c>
      <c r="D19" s="1" t="str">
        <f>IF(C$104=TRUE,"Déjà choisi!","")</f>
        <v/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 t="s">
        <v>19</v>
      </c>
      <c r="AF19" s="1">
        <v>3</v>
      </c>
    </row>
    <row r="20" spans="1:32" ht="17.25" thickTop="1" thickBot="1" x14ac:dyDescent="0.3">
      <c r="A20" s="1" t="s">
        <v>51</v>
      </c>
      <c r="B20" s="1">
        <f>VLOOKUP(C20,$AE$10:$AF$108,2,0)</f>
        <v>0</v>
      </c>
      <c r="C20" s="10" t="s">
        <v>7</v>
      </c>
      <c r="D20" s="1" t="str">
        <f>IF(D$104=TRUE,"Déjà choisi!","")</f>
        <v/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 t="s">
        <v>43</v>
      </c>
      <c r="AF20" s="1">
        <v>3</v>
      </c>
    </row>
    <row r="21" spans="1:32" ht="17.25" thickTop="1" thickBot="1" x14ac:dyDescent="0.3">
      <c r="A21" s="1" t="s">
        <v>51</v>
      </c>
      <c r="B21" s="1">
        <f>VLOOKUP(C21,$AE$10:$AF$108,2,0)</f>
        <v>0</v>
      </c>
      <c r="C21" s="10" t="s">
        <v>8</v>
      </c>
      <c r="D21" s="29"/>
      <c r="E21" s="32" t="str">
        <f>IF(C21="Autre cours","&lt;-- Entrez le sigle du cours de 3 crédits","")</f>
        <v/>
      </c>
      <c r="F21" s="33"/>
      <c r="G21" s="34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 t="s">
        <v>4</v>
      </c>
      <c r="AF21" s="1">
        <v>3</v>
      </c>
    </row>
    <row r="22" spans="1:32" ht="16.5" thickTop="1" x14ac:dyDescent="0.25">
      <c r="B22" s="6">
        <f>SUM(B17:B21)</f>
        <v>6</v>
      </c>
      <c r="C22" s="7" t="s">
        <v>50</v>
      </c>
      <c r="E22" s="32" t="str">
        <f>IF(C21="Autre cours","(cours de 3 cr. approuvé par dir. d'études)","")</f>
        <v/>
      </c>
      <c r="F22" s="33"/>
      <c r="G22" s="34"/>
      <c r="T22" s="1"/>
      <c r="U22" s="1"/>
      <c r="V22" s="1"/>
      <c r="W22" s="1"/>
      <c r="X22" s="1"/>
      <c r="Y22" s="1"/>
      <c r="Z22" s="1"/>
      <c r="AA22" s="1"/>
      <c r="AB22" s="1"/>
      <c r="AC22" s="1"/>
      <c r="AD22" s="5"/>
      <c r="AE22" s="1" t="s">
        <v>9</v>
      </c>
      <c r="AF22" s="1">
        <v>3</v>
      </c>
    </row>
    <row r="23" spans="1:32" ht="16.5" thickBot="1" x14ac:dyDescent="0.3"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 t="s">
        <v>64</v>
      </c>
      <c r="AF23" s="1">
        <v>3</v>
      </c>
    </row>
    <row r="24" spans="1:32" ht="17.25" thickTop="1" thickBot="1" x14ac:dyDescent="0.3">
      <c r="A24" s="1" t="s">
        <v>52</v>
      </c>
      <c r="B24" s="1">
        <f>VLOOKUP(C24,$AE$10:$AF$108,2,0)</f>
        <v>0</v>
      </c>
      <c r="C24" s="10" t="s">
        <v>6</v>
      </c>
      <c r="E24" s="2"/>
      <c r="T24" s="1"/>
      <c r="U24" s="1"/>
      <c r="V24" s="1"/>
      <c r="W24" s="1"/>
      <c r="X24" s="1"/>
      <c r="Y24" s="1"/>
      <c r="Z24" s="1"/>
      <c r="AA24" s="1"/>
      <c r="AB24" s="1"/>
      <c r="AC24" s="1"/>
      <c r="AD24" s="5"/>
      <c r="AE24" s="1" t="s">
        <v>72</v>
      </c>
      <c r="AF24" s="1">
        <v>3</v>
      </c>
    </row>
    <row r="25" spans="1:32" ht="17.25" thickTop="1" thickBot="1" x14ac:dyDescent="0.3">
      <c r="A25" s="1" t="s">
        <v>52</v>
      </c>
      <c r="B25" s="1">
        <f>VLOOKUP(C25,$AE$10:$AF$108,2,0)</f>
        <v>0</v>
      </c>
      <c r="C25" s="10" t="s">
        <v>7</v>
      </c>
      <c r="D25" s="1" t="str">
        <f>IF(C$108=TRUE,"Déjà choisi!","")</f>
        <v/>
      </c>
      <c r="E25" s="2" t="s">
        <v>93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5"/>
      <c r="AE25" s="1" t="s">
        <v>73</v>
      </c>
      <c r="AF25" s="1">
        <v>3</v>
      </c>
    </row>
    <row r="26" spans="1:32" ht="17.25" thickTop="1" thickBot="1" x14ac:dyDescent="0.3">
      <c r="A26" s="1" t="s">
        <v>52</v>
      </c>
      <c r="B26" s="1">
        <f>VLOOKUP(C26,$AE$10:$AF$108,2,0)</f>
        <v>0</v>
      </c>
      <c r="C26" s="10" t="s">
        <v>8</v>
      </c>
      <c r="D26" s="29"/>
      <c r="E26" s="32" t="str">
        <f>IF(C26="Cours au choix","&lt;-- Entrez le sigle du cours de 3 crédits","")</f>
        <v/>
      </c>
      <c r="F26" s="33"/>
      <c r="G26" s="34"/>
      <c r="T26" s="1"/>
      <c r="U26" s="1"/>
      <c r="V26" s="1"/>
      <c r="W26" s="1"/>
      <c r="X26" s="1"/>
      <c r="Y26" s="1"/>
      <c r="Z26" s="1"/>
      <c r="AA26" s="1"/>
      <c r="AB26" s="1"/>
      <c r="AC26" s="1"/>
      <c r="AD26" s="5"/>
      <c r="AE26" s="1" t="s">
        <v>74</v>
      </c>
      <c r="AF26" s="1">
        <v>3</v>
      </c>
    </row>
    <row r="27" spans="1:32" ht="16.5" thickTop="1" x14ac:dyDescent="0.25">
      <c r="B27" s="6">
        <f>SUM(B24:B26)</f>
        <v>0</v>
      </c>
      <c r="C27" s="7" t="s">
        <v>50</v>
      </c>
      <c r="E27" s="32" t="str">
        <f>IF(C26="Cours au choix","(cours de 3 cr. approuvé par dir. d'études)","")</f>
        <v/>
      </c>
      <c r="F27" s="33"/>
      <c r="G27" s="34"/>
      <c r="T27" s="1"/>
      <c r="U27" s="1"/>
      <c r="V27" s="1"/>
      <c r="W27" s="1"/>
      <c r="X27" s="1"/>
      <c r="Y27" s="1"/>
      <c r="Z27" s="1"/>
      <c r="AA27" s="1"/>
      <c r="AB27" s="1"/>
      <c r="AC27" s="1"/>
      <c r="AD27" s="5"/>
      <c r="AE27" s="1" t="s">
        <v>83</v>
      </c>
      <c r="AF27" s="1">
        <v>3</v>
      </c>
    </row>
    <row r="28" spans="1:32" x14ac:dyDescent="0.25">
      <c r="C28" s="7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31</v>
      </c>
      <c r="AF28" s="1">
        <v>3</v>
      </c>
    </row>
    <row r="29" spans="1:32" x14ac:dyDescent="0.25">
      <c r="A29" s="1" t="s">
        <v>54</v>
      </c>
      <c r="B29" s="8">
        <f>B15+B22+B27</f>
        <v>12</v>
      </c>
      <c r="C29" s="7" t="s">
        <v>55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32</v>
      </c>
      <c r="AF29" s="1">
        <v>3</v>
      </c>
    </row>
    <row r="30" spans="1:32" x14ac:dyDescent="0.25"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33</v>
      </c>
      <c r="AF30" s="1">
        <v>3</v>
      </c>
    </row>
    <row r="31" spans="1:32" ht="18.75" x14ac:dyDescent="0.3">
      <c r="A31" s="18" t="s">
        <v>89</v>
      </c>
      <c r="B31" s="18"/>
      <c r="C31" s="18"/>
      <c r="D31" s="18"/>
      <c r="E31" s="18"/>
      <c r="F31" s="18"/>
      <c r="G31" s="18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 t="s">
        <v>84</v>
      </c>
      <c r="AF31" s="1">
        <v>3</v>
      </c>
    </row>
    <row r="32" spans="1:32" x14ac:dyDescent="0.25">
      <c r="T32" s="1"/>
      <c r="U32" s="1"/>
      <c r="V32" s="1"/>
      <c r="W32" s="1"/>
      <c r="Z32" s="1"/>
      <c r="AA32" s="1"/>
      <c r="AB32" s="1"/>
      <c r="AC32" s="1"/>
      <c r="AD32" s="1"/>
      <c r="AE32" s="1" t="s">
        <v>85</v>
      </c>
      <c r="AF32" s="1">
        <v>3</v>
      </c>
    </row>
    <row r="33" spans="2:32" ht="17.25" x14ac:dyDescent="0.3">
      <c r="B33" s="30" t="s">
        <v>95</v>
      </c>
      <c r="C33" s="28"/>
      <c r="D33" s="28"/>
      <c r="E33" s="35" t="s">
        <v>96</v>
      </c>
      <c r="F33" s="36"/>
      <c r="G33" s="20"/>
      <c r="T33" s="1"/>
      <c r="U33" s="1"/>
      <c r="V33" s="1"/>
      <c r="W33" s="1"/>
      <c r="Z33" s="1"/>
      <c r="AA33" s="1"/>
      <c r="AB33" s="1"/>
      <c r="AC33" s="1"/>
      <c r="AD33" s="1"/>
      <c r="AE33" s="1" t="s">
        <v>10</v>
      </c>
      <c r="AF33" s="1">
        <v>3</v>
      </c>
    </row>
    <row r="34" spans="2:32" ht="17.25" x14ac:dyDescent="0.3">
      <c r="B34" s="27" t="s">
        <v>90</v>
      </c>
      <c r="C34" s="28"/>
      <c r="D34" s="28"/>
      <c r="E34" s="28"/>
      <c r="F34" s="21"/>
      <c r="G34" s="20"/>
      <c r="T34" s="1"/>
      <c r="U34" s="1"/>
      <c r="V34" s="1"/>
      <c r="W34" s="1"/>
      <c r="Z34" s="1"/>
      <c r="AA34" s="1"/>
      <c r="AB34" s="1"/>
      <c r="AC34" s="1"/>
      <c r="AD34" s="1"/>
      <c r="AE34" s="1" t="s">
        <v>36</v>
      </c>
      <c r="AF34" s="1">
        <v>6</v>
      </c>
    </row>
    <row r="35" spans="2:32" ht="17.25" x14ac:dyDescent="0.3">
      <c r="B35" s="27" t="s">
        <v>94</v>
      </c>
      <c r="C35" s="28"/>
      <c r="D35" s="28"/>
      <c r="E35" s="35" t="s">
        <v>91</v>
      </c>
      <c r="F35" s="36"/>
      <c r="G35" s="20"/>
      <c r="T35" s="1"/>
      <c r="U35" s="1"/>
      <c r="V35" s="1"/>
      <c r="W35" s="1"/>
      <c r="Z35" s="1"/>
      <c r="AA35" s="1"/>
      <c r="AB35" s="1"/>
      <c r="AC35" s="1"/>
      <c r="AD35" s="1"/>
      <c r="AE35" s="1" t="s">
        <v>37</v>
      </c>
      <c r="AF35" s="1">
        <v>9</v>
      </c>
    </row>
    <row r="36" spans="2:32" ht="17.25" x14ac:dyDescent="0.3">
      <c r="B36" s="9"/>
      <c r="C36" s="28"/>
      <c r="D36" s="28"/>
      <c r="E36" s="28"/>
      <c r="F36" s="21"/>
      <c r="G36" s="20"/>
      <c r="T36" s="1"/>
      <c r="U36" s="1"/>
      <c r="V36" s="1"/>
      <c r="W36" s="1"/>
      <c r="Z36" s="1"/>
      <c r="AA36" s="1"/>
      <c r="AB36" s="1"/>
      <c r="AC36" s="1"/>
      <c r="AD36" s="1"/>
      <c r="AE36" s="1" t="s">
        <v>38</v>
      </c>
      <c r="AF36" s="1">
        <v>12</v>
      </c>
    </row>
    <row r="37" spans="2:32" ht="17.25" x14ac:dyDescent="0.3">
      <c r="B37" s="27" t="s">
        <v>92</v>
      </c>
      <c r="C37" s="9"/>
      <c r="D37" s="9"/>
      <c r="E37" s="9"/>
      <c r="T37" s="1"/>
      <c r="U37" s="1"/>
      <c r="V37" s="1"/>
      <c r="W37" s="1"/>
      <c r="Z37" s="1"/>
      <c r="AA37" s="1"/>
      <c r="AB37" s="1"/>
      <c r="AC37" s="1"/>
      <c r="AD37" s="1"/>
      <c r="AE37" s="1" t="s">
        <v>39</v>
      </c>
      <c r="AF37" s="1">
        <v>15</v>
      </c>
    </row>
    <row r="38" spans="2:32" x14ac:dyDescent="0.25">
      <c r="T38" s="1"/>
      <c r="U38" s="1"/>
      <c r="V38" s="1"/>
      <c r="W38" s="1"/>
      <c r="Z38" s="1"/>
      <c r="AA38" s="1"/>
      <c r="AB38" s="1"/>
      <c r="AC38" s="1"/>
      <c r="AD38" s="1"/>
      <c r="AE38" s="1" t="s">
        <v>40</v>
      </c>
      <c r="AF38" s="1">
        <v>3</v>
      </c>
    </row>
    <row r="39" spans="2:32" x14ac:dyDescent="0.25">
      <c r="T39" s="1"/>
      <c r="U39" s="1"/>
      <c r="V39" s="1"/>
      <c r="W39" s="1"/>
      <c r="Z39" s="1"/>
      <c r="AA39" s="1"/>
      <c r="AB39" s="1"/>
      <c r="AC39" s="1"/>
      <c r="AD39" s="1"/>
      <c r="AE39" s="1" t="s">
        <v>41</v>
      </c>
      <c r="AF39" s="1">
        <v>12</v>
      </c>
    </row>
    <row r="40" spans="2:32" x14ac:dyDescent="0.25">
      <c r="T40" s="1"/>
      <c r="U40" s="1"/>
      <c r="V40" s="1"/>
      <c r="W40" s="1"/>
      <c r="Z40" s="1"/>
      <c r="AA40" s="1"/>
      <c r="AB40" s="1"/>
      <c r="AC40" s="1"/>
      <c r="AD40" s="1"/>
      <c r="AE40" s="1" t="s">
        <v>42</v>
      </c>
      <c r="AF40" s="1">
        <v>12</v>
      </c>
    </row>
    <row r="41" spans="2:32" x14ac:dyDescent="0.25">
      <c r="T41" s="1"/>
      <c r="U41" s="1"/>
      <c r="V41" s="1"/>
      <c r="W41" s="1"/>
      <c r="Z41" s="1"/>
      <c r="AA41" s="1"/>
      <c r="AB41" s="1"/>
      <c r="AC41" s="1"/>
      <c r="AD41" s="1"/>
      <c r="AE41" s="1" t="s">
        <v>11</v>
      </c>
      <c r="AF41" s="1">
        <v>3</v>
      </c>
    </row>
    <row r="42" spans="2:32" x14ac:dyDescent="0.25">
      <c r="T42" s="1"/>
      <c r="U42" s="1"/>
      <c r="V42" s="1"/>
      <c r="W42" s="1"/>
      <c r="Z42" s="1"/>
      <c r="AA42" s="1"/>
      <c r="AB42" s="1"/>
      <c r="AC42" s="1"/>
      <c r="AD42" s="1"/>
      <c r="AE42" s="1" t="s">
        <v>2</v>
      </c>
      <c r="AF42" s="1">
        <v>3</v>
      </c>
    </row>
    <row r="43" spans="2:32" x14ac:dyDescent="0.25">
      <c r="T43" s="1"/>
      <c r="U43" s="1"/>
      <c r="V43" s="1"/>
      <c r="W43" s="1"/>
      <c r="Z43" s="1"/>
      <c r="AA43" s="1"/>
      <c r="AB43" s="1"/>
      <c r="AC43" s="1"/>
      <c r="AD43" s="1"/>
      <c r="AE43" s="1" t="s">
        <v>0</v>
      </c>
      <c r="AF43" s="1">
        <v>3</v>
      </c>
    </row>
    <row r="44" spans="2:32" x14ac:dyDescent="0.25">
      <c r="T44" s="1"/>
      <c r="U44" s="1"/>
      <c r="V44" s="1"/>
      <c r="W44" s="1"/>
      <c r="Z44" s="1"/>
      <c r="AA44" s="1"/>
      <c r="AB44" s="1"/>
      <c r="AC44" s="1"/>
      <c r="AD44" s="1"/>
      <c r="AE44" s="1" t="s">
        <v>1</v>
      </c>
      <c r="AF44" s="1">
        <v>3</v>
      </c>
    </row>
    <row r="45" spans="2:32" x14ac:dyDescent="0.25">
      <c r="T45" s="1"/>
      <c r="U45" s="1"/>
      <c r="V45" s="1"/>
      <c r="W45" s="1"/>
      <c r="Z45" s="1"/>
      <c r="AA45" s="1"/>
      <c r="AB45" s="1"/>
      <c r="AC45" s="1"/>
      <c r="AD45" s="1"/>
      <c r="AE45" s="1" t="s">
        <v>71</v>
      </c>
      <c r="AF45" s="1">
        <v>3</v>
      </c>
    </row>
    <row r="46" spans="2:32" x14ac:dyDescent="0.25">
      <c r="T46" s="1"/>
      <c r="U46" s="1"/>
      <c r="V46" s="1"/>
      <c r="W46" s="1"/>
      <c r="Z46" s="1"/>
      <c r="AA46" s="1"/>
      <c r="AB46" s="1"/>
      <c r="AC46" s="1"/>
      <c r="AD46" s="1"/>
      <c r="AE46" s="1" t="s">
        <v>17</v>
      </c>
      <c r="AF46" s="1">
        <v>3</v>
      </c>
    </row>
    <row r="47" spans="2:32" x14ac:dyDescent="0.25">
      <c r="T47" s="1"/>
      <c r="U47" s="1"/>
      <c r="V47" s="1"/>
      <c r="W47" s="1"/>
      <c r="Z47" s="1"/>
      <c r="AA47" s="1"/>
      <c r="AB47" s="1"/>
      <c r="AC47" s="1"/>
      <c r="AD47" s="1"/>
      <c r="AE47" s="1" t="s">
        <v>34</v>
      </c>
      <c r="AF47" s="1">
        <v>3</v>
      </c>
    </row>
    <row r="48" spans="2:32" x14ac:dyDescent="0.25">
      <c r="T48" s="1"/>
      <c r="U48" s="1"/>
      <c r="V48" s="1"/>
      <c r="W48" s="1"/>
      <c r="Z48" s="1"/>
      <c r="AA48" s="1"/>
      <c r="AB48" s="1"/>
      <c r="AC48" s="1"/>
      <c r="AD48" s="1"/>
      <c r="AE48" s="1" t="s">
        <v>13</v>
      </c>
      <c r="AF48" s="1">
        <v>3</v>
      </c>
    </row>
    <row r="49" spans="20:32" x14ac:dyDescent="0.25">
      <c r="T49" s="1"/>
      <c r="U49" s="1"/>
      <c r="V49" s="1"/>
      <c r="W49" s="1"/>
      <c r="Z49" s="1"/>
      <c r="AA49" s="1"/>
      <c r="AB49" s="1"/>
      <c r="AC49" s="1"/>
      <c r="AD49" s="1"/>
      <c r="AE49" s="1" t="s">
        <v>12</v>
      </c>
      <c r="AF49" s="1">
        <v>3</v>
      </c>
    </row>
    <row r="50" spans="20:32" x14ac:dyDescent="0.25">
      <c r="T50" s="1"/>
      <c r="U50" s="1"/>
      <c r="V50" s="1"/>
      <c r="W50" s="1"/>
      <c r="Z50" s="1"/>
      <c r="AA50" s="1"/>
      <c r="AB50" s="1"/>
      <c r="AC50" s="1"/>
      <c r="AD50" s="1"/>
      <c r="AE50" s="1" t="s">
        <v>25</v>
      </c>
      <c r="AF50" s="1">
        <v>3</v>
      </c>
    </row>
    <row r="51" spans="20:32" x14ac:dyDescent="0.25">
      <c r="T51" s="1"/>
      <c r="U51" s="1"/>
      <c r="V51" s="1"/>
      <c r="W51" s="1"/>
      <c r="Z51" s="1"/>
      <c r="AA51" s="1"/>
      <c r="AB51" s="1"/>
      <c r="AC51" s="1"/>
      <c r="AD51" s="1"/>
      <c r="AE51" s="1" t="s">
        <v>26</v>
      </c>
      <c r="AF51" s="1">
        <v>3</v>
      </c>
    </row>
    <row r="52" spans="20:32" x14ac:dyDescent="0.25">
      <c r="T52" s="1"/>
      <c r="U52" s="1"/>
      <c r="V52" s="1"/>
      <c r="W52" s="1"/>
      <c r="Z52" s="1"/>
      <c r="AA52" s="1"/>
      <c r="AB52" s="1"/>
      <c r="AC52" s="1"/>
      <c r="AD52" s="1"/>
      <c r="AE52" s="1" t="s">
        <v>27</v>
      </c>
      <c r="AF52" s="1">
        <v>3</v>
      </c>
    </row>
    <row r="53" spans="20:32" x14ac:dyDescent="0.25">
      <c r="T53" s="1"/>
      <c r="U53" s="1"/>
      <c r="V53" s="1"/>
      <c r="W53" s="1"/>
      <c r="Z53" s="1"/>
      <c r="AA53" s="1"/>
      <c r="AB53" s="1"/>
      <c r="AC53" s="1"/>
      <c r="AD53" s="1"/>
      <c r="AE53" s="1" t="s">
        <v>28</v>
      </c>
      <c r="AF53" s="1">
        <v>3</v>
      </c>
    </row>
    <row r="54" spans="20:32" x14ac:dyDescent="0.25">
      <c r="T54" s="1"/>
      <c r="U54" s="1"/>
      <c r="V54" s="1"/>
      <c r="W54" s="1"/>
      <c r="Z54" s="1"/>
      <c r="AA54" s="1"/>
      <c r="AB54" s="1"/>
      <c r="AC54" s="1"/>
      <c r="AD54" s="1"/>
      <c r="AE54" s="1" t="s">
        <v>29</v>
      </c>
      <c r="AF54" s="1">
        <v>3</v>
      </c>
    </row>
    <row r="55" spans="20:32" x14ac:dyDescent="0.25">
      <c r="T55" s="1"/>
      <c r="U55" s="1"/>
      <c r="V55" s="1"/>
      <c r="W55" s="1"/>
      <c r="Z55" s="1"/>
      <c r="AA55" s="1"/>
      <c r="AB55" s="1"/>
      <c r="AC55" s="1"/>
      <c r="AD55" s="1"/>
      <c r="AE55" s="1" t="s">
        <v>16</v>
      </c>
      <c r="AF55" s="1">
        <v>3</v>
      </c>
    </row>
    <row r="56" spans="20:32" x14ac:dyDescent="0.25">
      <c r="T56" s="1"/>
      <c r="U56" s="1"/>
      <c r="V56" s="1"/>
      <c r="W56" s="1"/>
      <c r="Z56" s="1"/>
      <c r="AA56" s="1"/>
      <c r="AB56" s="1"/>
      <c r="AC56" s="1"/>
      <c r="AD56" s="1"/>
      <c r="AE56" s="1" t="s">
        <v>14</v>
      </c>
      <c r="AF56" s="1">
        <v>3</v>
      </c>
    </row>
    <row r="57" spans="20:32" x14ac:dyDescent="0.25">
      <c r="T57" s="1"/>
      <c r="U57" s="1"/>
      <c r="V57" s="1"/>
      <c r="W57" s="1"/>
      <c r="Z57" s="1"/>
      <c r="AA57" s="1"/>
      <c r="AB57" s="1"/>
      <c r="AC57" s="1"/>
      <c r="AD57" s="1"/>
      <c r="AE57" s="1" t="s">
        <v>15</v>
      </c>
      <c r="AF57" s="1">
        <v>3</v>
      </c>
    </row>
    <row r="58" spans="20:32" x14ac:dyDescent="0.25">
      <c r="T58" s="1"/>
      <c r="U58" s="1"/>
      <c r="V58" s="1"/>
      <c r="W58" s="1"/>
      <c r="Z58" s="1"/>
      <c r="AA58" s="1"/>
      <c r="AB58" s="1"/>
      <c r="AC58" s="1"/>
      <c r="AD58" s="1"/>
      <c r="AE58" s="12" t="s">
        <v>80</v>
      </c>
      <c r="AF58" s="13">
        <v>3</v>
      </c>
    </row>
    <row r="59" spans="20:32" x14ac:dyDescent="0.25">
      <c r="T59" s="1"/>
      <c r="U59" s="1"/>
      <c r="V59" s="1"/>
      <c r="W59" s="1"/>
      <c r="Z59" s="1"/>
      <c r="AA59" s="1"/>
      <c r="AB59" s="1"/>
      <c r="AC59" s="1"/>
      <c r="AD59" s="1"/>
      <c r="AE59" s="1" t="s">
        <v>81</v>
      </c>
      <c r="AF59" s="1">
        <v>3</v>
      </c>
    </row>
    <row r="60" spans="20:32" x14ac:dyDescent="0.25">
      <c r="T60" s="1"/>
      <c r="U60" s="1"/>
      <c r="V60" s="1"/>
      <c r="W60" s="1"/>
      <c r="Z60" s="1"/>
      <c r="AA60" s="1"/>
      <c r="AB60" s="1"/>
      <c r="AC60" s="1"/>
      <c r="AD60" s="1"/>
      <c r="AE60" s="1" t="s">
        <v>82</v>
      </c>
      <c r="AF60" s="1">
        <v>3</v>
      </c>
    </row>
    <row r="61" spans="20:32" x14ac:dyDescent="0.25">
      <c r="T61" s="1"/>
      <c r="U61" s="1"/>
      <c r="V61" s="1"/>
      <c r="W61" s="1"/>
      <c r="Z61" s="1"/>
      <c r="AA61" s="1"/>
      <c r="AB61" s="1"/>
      <c r="AC61" s="1"/>
      <c r="AD61" s="1"/>
      <c r="AE61" s="1" t="s">
        <v>20</v>
      </c>
      <c r="AF61" s="1">
        <v>3</v>
      </c>
    </row>
    <row r="62" spans="20:32" x14ac:dyDescent="0.25">
      <c r="T62" s="1"/>
      <c r="U62" s="1"/>
      <c r="V62" s="1"/>
      <c r="W62" s="1"/>
      <c r="Z62" s="1"/>
      <c r="AA62" s="1"/>
      <c r="AB62" s="1"/>
      <c r="AC62" s="1"/>
      <c r="AD62" s="1"/>
      <c r="AE62" s="1" t="s">
        <v>21</v>
      </c>
      <c r="AF62" s="1">
        <v>3</v>
      </c>
    </row>
    <row r="63" spans="20:32" x14ac:dyDescent="0.25">
      <c r="AE63" s="11" t="s">
        <v>66</v>
      </c>
      <c r="AF63" s="11">
        <v>3</v>
      </c>
    </row>
    <row r="64" spans="20:32" x14ac:dyDescent="0.25">
      <c r="AE64" s="1" t="s">
        <v>22</v>
      </c>
      <c r="AF64" s="1">
        <v>3</v>
      </c>
    </row>
    <row r="65" spans="31:32" x14ac:dyDescent="0.25">
      <c r="AE65" s="1" t="s">
        <v>30</v>
      </c>
      <c r="AF65" s="1">
        <v>3</v>
      </c>
    </row>
    <row r="66" spans="31:32" x14ac:dyDescent="0.25">
      <c r="AE66" s="1" t="s">
        <v>65</v>
      </c>
      <c r="AF66" s="1">
        <v>3</v>
      </c>
    </row>
    <row r="67" spans="31:32" x14ac:dyDescent="0.25">
      <c r="AE67" s="14" t="s">
        <v>62</v>
      </c>
      <c r="AF67" s="14">
        <v>3</v>
      </c>
    </row>
    <row r="68" spans="31:32" x14ac:dyDescent="0.25">
      <c r="AE68" s="1" t="s">
        <v>3</v>
      </c>
      <c r="AF68" s="1">
        <v>3</v>
      </c>
    </row>
    <row r="69" spans="31:32" x14ac:dyDescent="0.25">
      <c r="AE69" s="1" t="s">
        <v>23</v>
      </c>
      <c r="AF69" s="1">
        <v>3</v>
      </c>
    </row>
    <row r="70" spans="31:32" x14ac:dyDescent="0.25">
      <c r="AE70" s="1" t="s">
        <v>24</v>
      </c>
      <c r="AF70" s="1">
        <v>3</v>
      </c>
    </row>
    <row r="71" spans="31:32" x14ac:dyDescent="0.25">
      <c r="AE71" s="1" t="s">
        <v>77</v>
      </c>
      <c r="AF71" s="1">
        <v>3</v>
      </c>
    </row>
    <row r="72" spans="31:32" x14ac:dyDescent="0.25">
      <c r="AE72" s="1" t="s">
        <v>78</v>
      </c>
      <c r="AF72" s="1">
        <v>3</v>
      </c>
    </row>
    <row r="73" spans="31:32" x14ac:dyDescent="0.25">
      <c r="AE73" s="1" t="s">
        <v>79</v>
      </c>
      <c r="AF73" s="1">
        <v>3</v>
      </c>
    </row>
    <row r="74" spans="31:32" x14ac:dyDescent="0.25">
      <c r="AE74" s="1" t="s">
        <v>75</v>
      </c>
      <c r="AF74" s="1">
        <v>3</v>
      </c>
    </row>
    <row r="75" spans="31:32" x14ac:dyDescent="0.25">
      <c r="AE75" s="1" t="s">
        <v>76</v>
      </c>
      <c r="AF75" s="1">
        <v>3</v>
      </c>
    </row>
    <row r="76" spans="31:32" x14ac:dyDescent="0.25">
      <c r="AE76" s="14" t="s">
        <v>5</v>
      </c>
      <c r="AF76" s="14">
        <v>3</v>
      </c>
    </row>
    <row r="101" spans="3:5" hidden="1" x14ac:dyDescent="0.25">
      <c r="C101" s="1" t="b">
        <f>FALSE</f>
        <v>0</v>
      </c>
      <c r="D101" s="1" t="b">
        <f>FALSE</f>
        <v>0</v>
      </c>
      <c r="E101" s="1" t="b">
        <f>FALSE</f>
        <v>0</v>
      </c>
    </row>
    <row r="102" spans="3:5" hidden="1" x14ac:dyDescent="0.25">
      <c r="D102" s="1" t="b">
        <f>$C$20=$C19</f>
        <v>0</v>
      </c>
      <c r="E102" s="1" t="b">
        <f>$C$21=$C19</f>
        <v>0</v>
      </c>
    </row>
    <row r="103" spans="3:5" hidden="1" x14ac:dyDescent="0.25">
      <c r="E103" s="1" t="b">
        <f>$C$21=$C20</f>
        <v>0</v>
      </c>
    </row>
    <row r="104" spans="3:5" hidden="1" x14ac:dyDescent="0.25">
      <c r="C104" s="9" t="b">
        <f>OR(C101:C103)</f>
        <v>0</v>
      </c>
      <c r="D104" s="9" t="b">
        <f>OR(D101:D103)</f>
        <v>0</v>
      </c>
      <c r="E104" s="9" t="b">
        <f>OR(E101:E103)</f>
        <v>0</v>
      </c>
    </row>
    <row r="105" spans="3:5" hidden="1" x14ac:dyDescent="0.25"/>
    <row r="106" spans="3:5" hidden="1" x14ac:dyDescent="0.25"/>
    <row r="107" spans="3:5" hidden="1" x14ac:dyDescent="0.25"/>
    <row r="108" spans="3:5" hidden="1" x14ac:dyDescent="0.25">
      <c r="C108" s="9" t="b">
        <f>C25=C24</f>
        <v>0</v>
      </c>
      <c r="D108" s="9"/>
    </row>
  </sheetData>
  <sheetProtection sheet="1" objects="1" scenarios="1"/>
  <mergeCells count="3">
    <mergeCell ref="E33:F33"/>
    <mergeCell ref="E35:F35"/>
    <mergeCell ref="A5:G5"/>
  </mergeCells>
  <conditionalFormatting sqref="C12 C25">
    <cfRule type="containsText" dxfId="176" priority="36" operator="containsText" text="Choix">
      <formula>NOT(ISERROR(SEARCH("Choix",C12)))</formula>
    </cfRule>
  </conditionalFormatting>
  <conditionalFormatting sqref="C13:C14">
    <cfRule type="containsText" dxfId="175" priority="35" operator="containsText" text="Choix">
      <formula>NOT(ISERROR(SEARCH("Choix",C13)))</formula>
    </cfRule>
  </conditionalFormatting>
  <conditionalFormatting sqref="C19:C21">
    <cfRule type="containsText" dxfId="174" priority="34" operator="containsText" text="Choix">
      <formula>NOT(ISERROR(SEARCH("Choix",C19)))</formula>
    </cfRule>
  </conditionalFormatting>
  <conditionalFormatting sqref="C24">
    <cfRule type="containsText" dxfId="173" priority="31" operator="containsText" text="Choix">
      <formula>NOT(ISERROR(SEARCH("Choix",C24)))</formula>
    </cfRule>
  </conditionalFormatting>
  <conditionalFormatting sqref="B27">
    <cfRule type="expression" dxfId="172" priority="29">
      <formula>$B$27&lt;&gt;15</formula>
    </cfRule>
  </conditionalFormatting>
  <conditionalFormatting sqref="B22">
    <cfRule type="expression" dxfId="171" priority="28">
      <formula>$B$22&lt;&gt;15</formula>
    </cfRule>
  </conditionalFormatting>
  <conditionalFormatting sqref="B15">
    <cfRule type="expression" dxfId="170" priority="27">
      <formula>$B$15&lt;&gt;15</formula>
    </cfRule>
  </conditionalFormatting>
  <conditionalFormatting sqref="C26">
    <cfRule type="containsText" dxfId="169" priority="26" operator="containsText" text="Choix 3">
      <formula>NOT(ISERROR(SEARCH("Choix 3",C26)))</formula>
    </cfRule>
  </conditionalFormatting>
  <conditionalFormatting sqref="B29">
    <cfRule type="expression" dxfId="168" priority="25">
      <formula>$B$29&lt;&gt;45</formula>
    </cfRule>
  </conditionalFormatting>
  <conditionalFormatting sqref="D19">
    <cfRule type="expression" dxfId="167" priority="6">
      <formula>SEARCH(C19,"Autre")</formula>
    </cfRule>
  </conditionalFormatting>
  <conditionalFormatting sqref="C19">
    <cfRule type="expression" dxfId="166" priority="64">
      <formula>$C$104=TRUE</formula>
    </cfRule>
  </conditionalFormatting>
  <conditionalFormatting sqref="C25">
    <cfRule type="expression" dxfId="165" priority="65">
      <formula>$C$108=TRUE</formula>
    </cfRule>
  </conditionalFormatting>
  <conditionalFormatting sqref="C20">
    <cfRule type="expression" dxfId="164" priority="66">
      <formula>$D$104=TRUE</formula>
    </cfRule>
  </conditionalFormatting>
  <conditionalFormatting sqref="C21">
    <cfRule type="expression" dxfId="163" priority="67">
      <formula>$E$104=TRUE</formula>
    </cfRule>
  </conditionalFormatting>
  <conditionalFormatting sqref="E17:E18">
    <cfRule type="expression" dxfId="162" priority="14">
      <formula>SEARCH(C17,"Autre")</formula>
    </cfRule>
  </conditionalFormatting>
  <conditionalFormatting sqref="E10:E11">
    <cfRule type="expression" dxfId="161" priority="15">
      <formula>SEARCH(C10,"Autre")</formula>
    </cfRule>
  </conditionalFormatting>
  <conditionalFormatting sqref="D12:D13">
    <cfRule type="expression" dxfId="160" priority="8">
      <formula>SEARCH(C12,"Autre")</formula>
    </cfRule>
  </conditionalFormatting>
  <conditionalFormatting sqref="D20">
    <cfRule type="expression" dxfId="159" priority="5">
      <formula>SEARCH(C19,"Autre")</formula>
    </cfRule>
  </conditionalFormatting>
  <conditionalFormatting sqref="D24">
    <cfRule type="expression" dxfId="158" priority="4">
      <formula>SEARCH(C24,"Autre")</formula>
    </cfRule>
  </conditionalFormatting>
  <conditionalFormatting sqref="D19">
    <cfRule type="expression" dxfId="157" priority="10">
      <formula>$C$104=TRUE</formula>
    </cfRule>
  </conditionalFormatting>
  <conditionalFormatting sqref="D25">
    <cfRule type="expression" dxfId="156" priority="11">
      <formula>$C$108=TRUE</formula>
    </cfRule>
  </conditionalFormatting>
  <conditionalFormatting sqref="D20">
    <cfRule type="expression" dxfId="155" priority="12">
      <formula>$D$104=TRUE</formula>
    </cfRule>
  </conditionalFormatting>
  <conditionalFormatting sqref="D14">
    <cfRule type="expression" dxfId="154" priority="3">
      <formula>SEARCH(C14,"Autre cours")</formula>
    </cfRule>
  </conditionalFormatting>
  <conditionalFormatting sqref="D21">
    <cfRule type="expression" dxfId="153" priority="2">
      <formula>SEARCH(C21,"Autre cours")</formula>
    </cfRule>
  </conditionalFormatting>
  <conditionalFormatting sqref="D26">
    <cfRule type="expression" dxfId="152" priority="1">
      <formula>SEARCH(C26,"Cours au choix")</formula>
    </cfRule>
  </conditionalFormatting>
  <dataValidations count="9">
    <dataValidation type="list" allowBlank="1" showInputMessage="1" showErrorMessage="1" sqref="C26">
      <formula1>$AC$9:$AC$11</formula1>
    </dataValidation>
    <dataValidation type="list" allowBlank="1" showInputMessage="1" showErrorMessage="1" sqref="C25">
      <formula1>$AB$9:$AB$17</formula1>
    </dataValidation>
    <dataValidation type="list" allowBlank="1" showInputMessage="1" showErrorMessage="1" sqref="C24">
      <formula1>$AA$9:$AA$16</formula1>
    </dataValidation>
    <dataValidation type="list" allowBlank="1" showInputMessage="1" showErrorMessage="1" sqref="C20">
      <formula1>$X$9:$X$17</formula1>
    </dataValidation>
    <dataValidation type="list" allowBlank="1" showInputMessage="1" showErrorMessage="1" sqref="C19">
      <formula1>$W$9:$W$17</formula1>
    </dataValidation>
    <dataValidation type="list" allowBlank="1" showInputMessage="1" showErrorMessage="1" sqref="C13">
      <formula1>$S$9:$S$11</formula1>
    </dataValidation>
    <dataValidation type="list" allowBlank="1" showInputMessage="1" showErrorMessage="1" sqref="C12">
      <formula1>$R$9:$R$11</formula1>
    </dataValidation>
    <dataValidation type="list" allowBlank="1" showInputMessage="1" showErrorMessage="1" sqref="C14">
      <formula1>$T$9:$T$17</formula1>
    </dataValidation>
    <dataValidation type="list" allowBlank="1" showInputMessage="1" showErrorMessage="1" sqref="C21">
      <formula1>$Y$9:$Y$18</formula1>
    </dataValidation>
  </dataValidations>
  <hyperlinks>
    <hyperlink ref="A5" r:id="rId1"/>
    <hyperlink ref="E35" r:id="rId2"/>
    <hyperlink ref="E33" r:id="rId3"/>
  </hyperlinks>
  <pageMargins left="0.7" right="0.7" top="0.75" bottom="0.75" header="0.3" footer="0.3"/>
  <tableParts count="11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8"/>
  <sheetViews>
    <sheetView tabSelected="1" zoomScale="125" zoomScaleNormal="125" workbookViewId="0">
      <selection activeCell="C12" sqref="C12"/>
    </sheetView>
  </sheetViews>
  <sheetFormatPr baseColWidth="10" defaultRowHeight="15.75" x14ac:dyDescent="0.25"/>
  <cols>
    <col min="1" max="1" width="11.625" style="1" customWidth="1"/>
    <col min="2" max="2" width="9.375" style="1" customWidth="1"/>
    <col min="3" max="3" width="14" style="1" customWidth="1"/>
    <col min="4" max="4" width="15.375" style="1" customWidth="1"/>
    <col min="5" max="5" width="15.5" style="1" customWidth="1"/>
    <col min="6" max="6" width="10.875" style="2"/>
    <col min="7" max="7" width="10.375" style="1" customWidth="1"/>
    <col min="8" max="12" width="10.875" style="1"/>
    <col min="13" max="14" width="10.875" style="2"/>
    <col min="15" max="15" width="10.875" style="1"/>
    <col min="16" max="16" width="13.875" style="1" customWidth="1"/>
    <col min="17" max="17" width="13.125" style="1" customWidth="1"/>
    <col min="18" max="18" width="13.625" style="1" hidden="1" customWidth="1"/>
    <col min="19" max="19" width="10.875" style="1" hidden="1" customWidth="1"/>
    <col min="20" max="32" width="10.875" style="2" hidden="1" customWidth="1"/>
    <col min="33" max="33" width="10.875" style="2"/>
  </cols>
  <sheetData>
    <row r="1" spans="1:33" ht="21" x14ac:dyDescent="0.35">
      <c r="A1" s="16" t="s">
        <v>86</v>
      </c>
      <c r="B1" s="16"/>
      <c r="C1" s="16"/>
      <c r="D1" s="16"/>
      <c r="E1" s="16"/>
      <c r="F1" s="16"/>
      <c r="G1" s="16"/>
    </row>
    <row r="2" spans="1:33" ht="6.95" customHeight="1" x14ac:dyDescent="0.25"/>
    <row r="3" spans="1:33" s="25" customFormat="1" ht="17.25" x14ac:dyDescent="0.3">
      <c r="A3" s="31" t="s">
        <v>53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4"/>
      <c r="N3" s="24"/>
      <c r="O3" s="23"/>
      <c r="P3" s="23"/>
      <c r="Q3" s="23"/>
      <c r="R3" s="23"/>
      <c r="S3" s="23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3" s="25" customFormat="1" ht="8.1" customHeight="1" x14ac:dyDescent="0.25">
      <c r="A4" s="17"/>
      <c r="B4" s="22"/>
      <c r="C4" s="22"/>
      <c r="D4" s="22"/>
      <c r="E4" s="22"/>
      <c r="F4" s="22"/>
      <c r="G4" s="22"/>
      <c r="H4" s="23"/>
      <c r="I4" s="23"/>
      <c r="J4" s="23"/>
      <c r="K4" s="23"/>
      <c r="L4" s="23"/>
      <c r="M4" s="24"/>
      <c r="N4" s="24"/>
      <c r="O4" s="23"/>
      <c r="P4" s="23"/>
      <c r="Q4" s="23"/>
      <c r="R4" s="23"/>
      <c r="S4" s="23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3" s="25" customFormat="1" x14ac:dyDescent="0.25">
      <c r="A5" s="38" t="s">
        <v>35</v>
      </c>
      <c r="B5" s="36"/>
      <c r="C5" s="36"/>
      <c r="D5" s="36"/>
      <c r="E5" s="36"/>
      <c r="F5" s="36"/>
      <c r="G5" s="36"/>
      <c r="H5" s="23"/>
      <c r="I5" s="23"/>
      <c r="J5" s="23"/>
      <c r="K5" s="23"/>
      <c r="L5" s="23"/>
      <c r="M5" s="24"/>
      <c r="N5" s="24"/>
      <c r="O5" s="23"/>
      <c r="P5" s="23"/>
      <c r="Q5" s="23"/>
      <c r="R5" s="23"/>
      <c r="S5" s="23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x14ac:dyDescent="0.25">
      <c r="A6" s="3"/>
    </row>
    <row r="7" spans="1:33" ht="18.75" x14ac:dyDescent="0.3">
      <c r="A7" s="18" t="s">
        <v>88</v>
      </c>
      <c r="B7" s="26"/>
      <c r="C7" s="26"/>
      <c r="D7" s="26"/>
      <c r="E7" s="19"/>
      <c r="F7" s="26"/>
      <c r="G7" s="15"/>
    </row>
    <row r="9" spans="1:33" x14ac:dyDescent="0.25">
      <c r="A9" s="1" t="s">
        <v>46</v>
      </c>
      <c r="B9" s="1" t="s">
        <v>44</v>
      </c>
      <c r="C9" s="1" t="s">
        <v>47</v>
      </c>
      <c r="R9" s="1" t="s">
        <v>6</v>
      </c>
      <c r="S9" s="1" t="s">
        <v>7</v>
      </c>
      <c r="T9" s="1" t="s">
        <v>8</v>
      </c>
      <c r="U9" s="1"/>
      <c r="V9" s="1" t="s">
        <v>6</v>
      </c>
      <c r="W9" s="1" t="s">
        <v>7</v>
      </c>
      <c r="X9" s="1" t="s">
        <v>8</v>
      </c>
      <c r="Y9" s="1" t="s">
        <v>18</v>
      </c>
      <c r="Z9" s="1"/>
      <c r="AA9" s="1" t="s">
        <v>6</v>
      </c>
      <c r="AB9" s="1" t="s">
        <v>7</v>
      </c>
      <c r="AC9" s="1" t="s">
        <v>8</v>
      </c>
      <c r="AD9" s="1"/>
      <c r="AE9" s="1" t="s">
        <v>49</v>
      </c>
      <c r="AF9" s="1" t="s">
        <v>44</v>
      </c>
    </row>
    <row r="10" spans="1:33" x14ac:dyDescent="0.25">
      <c r="A10" s="1" t="s">
        <v>45</v>
      </c>
      <c r="B10" s="1">
        <f>VLOOKUP(C10,$AE$10:$AF$108,2,0)</f>
        <v>3</v>
      </c>
      <c r="C10" s="4" t="s">
        <v>0</v>
      </c>
      <c r="E10" s="7" t="s">
        <v>87</v>
      </c>
      <c r="R10" s="1" t="s">
        <v>2</v>
      </c>
      <c r="S10" s="1" t="s">
        <v>4</v>
      </c>
      <c r="T10" s="1" t="s">
        <v>9</v>
      </c>
      <c r="U10" s="1"/>
      <c r="V10" s="1" t="s">
        <v>19</v>
      </c>
      <c r="W10" s="1" t="str">
        <f>V10</f>
        <v>CIV8310</v>
      </c>
      <c r="X10" s="1" t="str">
        <f>W10</f>
        <v>CIV8310</v>
      </c>
      <c r="Y10" s="1" t="str">
        <f>X10</f>
        <v>CIV8310</v>
      </c>
      <c r="Z10" s="1"/>
      <c r="AA10" s="1" t="s">
        <v>36</v>
      </c>
      <c r="AB10" s="5" t="s">
        <v>48</v>
      </c>
      <c r="AC10" s="5" t="s">
        <v>48</v>
      </c>
      <c r="AD10" s="1"/>
      <c r="AE10" s="5" t="s">
        <v>48</v>
      </c>
      <c r="AF10" s="1">
        <v>0</v>
      </c>
    </row>
    <row r="11" spans="1:33" ht="16.5" thickBot="1" x14ac:dyDescent="0.3">
      <c r="A11" s="1" t="s">
        <v>45</v>
      </c>
      <c r="B11" s="1">
        <f>VLOOKUP(C11,$AE$10:$AF$108,2,0)</f>
        <v>3</v>
      </c>
      <c r="C11" s="4" t="s">
        <v>1</v>
      </c>
      <c r="E11" s="7" t="s">
        <v>87</v>
      </c>
      <c r="R11" s="1" t="s">
        <v>3</v>
      </c>
      <c r="S11" s="1" t="s">
        <v>5</v>
      </c>
      <c r="T11" s="1" t="s">
        <v>10</v>
      </c>
      <c r="U11" s="1"/>
      <c r="V11" s="1" t="s">
        <v>31</v>
      </c>
      <c r="W11" s="1" t="str">
        <f t="shared" ref="W11:Y11" si="0">V11</f>
        <v>ELE8411</v>
      </c>
      <c r="X11" s="1" t="str">
        <f t="shared" si="0"/>
        <v>ELE8411</v>
      </c>
      <c r="Y11" s="1" t="str">
        <f t="shared" si="0"/>
        <v>ELE8411</v>
      </c>
      <c r="Z11" s="1"/>
      <c r="AA11" s="1" t="s">
        <v>37</v>
      </c>
      <c r="AB11" s="1" t="s">
        <v>36</v>
      </c>
      <c r="AC11" s="1" t="s">
        <v>43</v>
      </c>
      <c r="AD11" s="1"/>
      <c r="AE11" s="1" t="s">
        <v>97</v>
      </c>
      <c r="AF11" s="1">
        <v>3</v>
      </c>
    </row>
    <row r="12" spans="1:33" ht="17.25" thickTop="1" thickBot="1" x14ac:dyDescent="0.3">
      <c r="A12" s="1" t="s">
        <v>45</v>
      </c>
      <c r="B12" s="1">
        <f>VLOOKUP(C12,$AE$10:$AF$108,2,0)</f>
        <v>0</v>
      </c>
      <c r="C12" s="10" t="s">
        <v>6</v>
      </c>
      <c r="T12" s="1" t="s">
        <v>11</v>
      </c>
      <c r="U12" s="1"/>
      <c r="V12" s="1" t="s">
        <v>32</v>
      </c>
      <c r="W12" s="1" t="str">
        <f t="shared" ref="W12:Y12" si="1">V12</f>
        <v>ELE8456</v>
      </c>
      <c r="X12" s="1" t="str">
        <f t="shared" si="1"/>
        <v>ELE8456</v>
      </c>
      <c r="Y12" s="1" t="str">
        <f t="shared" si="1"/>
        <v>ELE8456</v>
      </c>
      <c r="Z12" s="1"/>
      <c r="AA12" s="1" t="s">
        <v>38</v>
      </c>
      <c r="AB12" s="1" t="s">
        <v>37</v>
      </c>
      <c r="AC12" s="1"/>
      <c r="AD12" s="1"/>
      <c r="AE12" s="5" t="s">
        <v>6</v>
      </c>
      <c r="AF12" s="1">
        <v>0</v>
      </c>
    </row>
    <row r="13" spans="1:33" ht="17.25" thickTop="1" thickBot="1" x14ac:dyDescent="0.3">
      <c r="A13" s="1" t="s">
        <v>45</v>
      </c>
      <c r="B13" s="1">
        <f>VLOOKUP(C13,$AE$10:$AF$108,2,0)</f>
        <v>0</v>
      </c>
      <c r="C13" s="10" t="s">
        <v>7</v>
      </c>
      <c r="T13" s="1" t="s">
        <v>12</v>
      </c>
      <c r="U13" s="1"/>
      <c r="V13" s="1" t="s">
        <v>33</v>
      </c>
      <c r="W13" s="1" t="str">
        <f t="shared" ref="W13:Y13" si="2">V13</f>
        <v>ELE8459</v>
      </c>
      <c r="X13" s="1" t="str">
        <f t="shared" si="2"/>
        <v>ELE8459</v>
      </c>
      <c r="Y13" s="1" t="str">
        <f t="shared" si="2"/>
        <v>ELE8459</v>
      </c>
      <c r="Z13" s="1"/>
      <c r="AA13" s="1" t="s">
        <v>39</v>
      </c>
      <c r="AB13" s="1" t="s">
        <v>38</v>
      </c>
      <c r="AC13" s="1"/>
      <c r="AD13" s="1"/>
      <c r="AE13" s="5" t="s">
        <v>7</v>
      </c>
      <c r="AF13" s="1">
        <v>0</v>
      </c>
    </row>
    <row r="14" spans="1:33" ht="17.25" thickTop="1" thickBot="1" x14ac:dyDescent="0.3">
      <c r="A14" s="1" t="s">
        <v>45</v>
      </c>
      <c r="B14" s="1">
        <f>VLOOKUP(C14,$AE$10:$AF$108,2,0)</f>
        <v>0</v>
      </c>
      <c r="C14" s="10" t="s">
        <v>8</v>
      </c>
      <c r="D14" s="29"/>
      <c r="E14" s="32" t="str">
        <f>IF(C14="Autre cours","&lt;-- Entrez le sigle du cours de 3 crédits","")</f>
        <v/>
      </c>
      <c r="F14" s="33"/>
      <c r="G14" s="34"/>
      <c r="T14" s="1" t="s">
        <v>13</v>
      </c>
      <c r="U14" s="1"/>
      <c r="V14" s="1" t="s">
        <v>71</v>
      </c>
      <c r="W14" s="1" t="str">
        <f t="shared" ref="W14:Y14" si="3">V14</f>
        <v>ENE8280A</v>
      </c>
      <c r="X14" s="1" t="str">
        <f t="shared" si="3"/>
        <v>ENE8280A</v>
      </c>
      <c r="Y14" s="1" t="str">
        <f t="shared" si="3"/>
        <v>ENE8280A</v>
      </c>
      <c r="Z14" s="1"/>
      <c r="AA14" s="1" t="s">
        <v>40</v>
      </c>
      <c r="AB14" s="1" t="s">
        <v>39</v>
      </c>
      <c r="AC14" s="1"/>
      <c r="AD14" s="1"/>
      <c r="AE14" s="5" t="s">
        <v>8</v>
      </c>
      <c r="AF14" s="1">
        <v>0</v>
      </c>
    </row>
    <row r="15" spans="1:33" ht="16.5" thickTop="1" x14ac:dyDescent="0.25">
      <c r="B15" s="6">
        <f>SUM(B10:B14)</f>
        <v>6</v>
      </c>
      <c r="C15" s="7" t="s">
        <v>50</v>
      </c>
      <c r="E15" s="32" t="str">
        <f>IF(C14="Autre cours","(cours de 3 cr. approuvé par dir. d'études)","")</f>
        <v/>
      </c>
      <c r="F15" s="33"/>
      <c r="G15" s="34"/>
      <c r="T15" s="1" t="s">
        <v>14</v>
      </c>
      <c r="U15" s="1"/>
      <c r="V15" s="1" t="s">
        <v>34</v>
      </c>
      <c r="W15" s="1" t="str">
        <f t="shared" ref="W15:Y15" si="4">V15</f>
        <v>ENE8412</v>
      </c>
      <c r="X15" s="1" t="str">
        <f t="shared" si="4"/>
        <v>ENE8412</v>
      </c>
      <c r="Y15" s="1" t="str">
        <f t="shared" si="4"/>
        <v>ENE8412</v>
      </c>
      <c r="Z15" s="1"/>
      <c r="AA15" s="1" t="s">
        <v>41</v>
      </c>
      <c r="AB15" s="1" t="s">
        <v>40</v>
      </c>
      <c r="AC15" s="1"/>
      <c r="AD15" s="1"/>
      <c r="AE15" s="5" t="s">
        <v>18</v>
      </c>
      <c r="AF15" s="1">
        <v>0</v>
      </c>
    </row>
    <row r="16" spans="1:33" x14ac:dyDescent="0.25">
      <c r="T16" s="1" t="s">
        <v>15</v>
      </c>
      <c r="U16" s="1"/>
      <c r="V16" s="1" t="s">
        <v>25</v>
      </c>
      <c r="W16" s="1" t="str">
        <f t="shared" ref="W16:Y16" si="5">V16</f>
        <v>GCH6313</v>
      </c>
      <c r="X16" s="1" t="str">
        <f t="shared" si="5"/>
        <v>GCH6313</v>
      </c>
      <c r="Y16" s="1" t="str">
        <f t="shared" si="5"/>
        <v>GCH6313</v>
      </c>
      <c r="Z16" s="1"/>
      <c r="AA16" s="1" t="s">
        <v>42</v>
      </c>
      <c r="AB16" s="1" t="s">
        <v>41</v>
      </c>
      <c r="AC16" s="1"/>
      <c r="AD16" s="1"/>
      <c r="AE16" s="1" t="s">
        <v>69</v>
      </c>
      <c r="AF16" s="1">
        <v>3</v>
      </c>
    </row>
    <row r="17" spans="1:32" ht="16.5" thickBot="1" x14ac:dyDescent="0.3">
      <c r="A17" s="1" t="s">
        <v>51</v>
      </c>
      <c r="B17" s="1">
        <f>VLOOKUP(C17,$AE$10:$AF$108,2,0)</f>
        <v>3</v>
      </c>
      <c r="C17" s="4" t="s">
        <v>17</v>
      </c>
      <c r="E17" s="7" t="s">
        <v>87</v>
      </c>
      <c r="T17" s="1" t="s">
        <v>16</v>
      </c>
      <c r="U17" s="1"/>
      <c r="V17" s="1" t="s">
        <v>26</v>
      </c>
      <c r="W17" s="1" t="str">
        <f t="shared" ref="W17:Y17" si="6">V17</f>
        <v>GCH6902</v>
      </c>
      <c r="X17" s="1" t="str">
        <f t="shared" si="6"/>
        <v>GCH6902</v>
      </c>
      <c r="Y17" s="1" t="str">
        <f t="shared" si="6"/>
        <v>GCH6902</v>
      </c>
      <c r="Z17" s="1"/>
      <c r="AA17" s="1"/>
      <c r="AB17" s="1" t="s">
        <v>42</v>
      </c>
      <c r="AC17" s="1"/>
      <c r="AD17" s="1"/>
      <c r="AE17" s="1" t="s">
        <v>68</v>
      </c>
      <c r="AF17" s="1">
        <v>3</v>
      </c>
    </row>
    <row r="18" spans="1:32" ht="17.25" thickTop="1" thickBot="1" x14ac:dyDescent="0.3">
      <c r="A18" s="1" t="s">
        <v>51</v>
      </c>
      <c r="B18" s="1">
        <f>VLOOKUP(C18,$AE$10:$AF$108,2,0)</f>
        <v>0</v>
      </c>
      <c r="C18" s="10" t="s">
        <v>6</v>
      </c>
      <c r="E18" s="7"/>
      <c r="T18" s="1" t="s">
        <v>97</v>
      </c>
      <c r="U18" s="1"/>
      <c r="V18" s="1" t="s">
        <v>27</v>
      </c>
      <c r="W18" s="1" t="str">
        <f t="shared" ref="W18:Y18" si="7">V18</f>
        <v>GCH8103</v>
      </c>
      <c r="X18" s="1" t="str">
        <f t="shared" si="7"/>
        <v>GCH8103</v>
      </c>
      <c r="Y18" s="1" t="str">
        <f t="shared" si="7"/>
        <v>GCH8103</v>
      </c>
      <c r="Z18" s="1"/>
      <c r="AA18" s="1"/>
      <c r="AB18" s="1"/>
      <c r="AC18" s="1"/>
      <c r="AD18" s="1"/>
      <c r="AE18" s="1" t="s">
        <v>70</v>
      </c>
      <c r="AF18" s="1">
        <v>3</v>
      </c>
    </row>
    <row r="19" spans="1:32" ht="17.25" thickTop="1" thickBot="1" x14ac:dyDescent="0.3">
      <c r="A19" s="1" t="s">
        <v>51</v>
      </c>
      <c r="B19" s="1">
        <f>VLOOKUP(C19,$AE$10:$AF$108,2,0)</f>
        <v>0</v>
      </c>
      <c r="C19" s="10" t="s">
        <v>7</v>
      </c>
      <c r="D19" s="1" t="str">
        <f>IF(C$101=TRUE,"Déjà choisi!","")</f>
        <v/>
      </c>
      <c r="T19" s="1"/>
      <c r="U19" s="1"/>
      <c r="V19" s="1" t="s">
        <v>28</v>
      </c>
      <c r="W19" s="1" t="str">
        <f t="shared" ref="W19:Y19" si="8">V19</f>
        <v>GCH8211</v>
      </c>
      <c r="X19" s="1" t="str">
        <f t="shared" si="8"/>
        <v>GCH8211</v>
      </c>
      <c r="Y19" s="1" t="str">
        <f t="shared" si="8"/>
        <v>GCH8211</v>
      </c>
      <c r="Z19" s="1"/>
      <c r="AA19" s="1"/>
      <c r="AB19" s="1"/>
      <c r="AC19" s="1"/>
      <c r="AD19" s="1"/>
      <c r="AE19" s="1" t="s">
        <v>19</v>
      </c>
      <c r="AF19" s="1">
        <v>3</v>
      </c>
    </row>
    <row r="20" spans="1:32" ht="17.25" thickTop="1" thickBot="1" x14ac:dyDescent="0.3">
      <c r="A20" s="1" t="s">
        <v>51</v>
      </c>
      <c r="B20" s="1">
        <f>VLOOKUP(C20,$AE$10:$AF$108,2,0)</f>
        <v>0</v>
      </c>
      <c r="C20" s="10" t="s">
        <v>8</v>
      </c>
      <c r="D20" s="1" t="str">
        <f>IF(D$101=TRUE,"Déjà choisi!","")</f>
        <v/>
      </c>
      <c r="T20" s="1"/>
      <c r="U20" s="1"/>
      <c r="V20" s="1" t="s">
        <v>29</v>
      </c>
      <c r="W20" s="1" t="str">
        <f t="shared" ref="W20:Y20" si="9">V20</f>
        <v>GCH8729</v>
      </c>
      <c r="X20" s="1" t="str">
        <f t="shared" si="9"/>
        <v>GCH8729</v>
      </c>
      <c r="Y20" s="1" t="str">
        <f t="shared" si="9"/>
        <v>GCH8729</v>
      </c>
      <c r="Z20" s="1"/>
      <c r="AA20" s="1"/>
      <c r="AB20" s="1"/>
      <c r="AC20" s="1"/>
      <c r="AD20" s="1"/>
      <c r="AE20" s="1" t="s">
        <v>43</v>
      </c>
      <c r="AF20" s="1">
        <v>3</v>
      </c>
    </row>
    <row r="21" spans="1:32" ht="17.25" thickTop="1" thickBot="1" x14ac:dyDescent="0.3">
      <c r="A21" s="1" t="s">
        <v>51</v>
      </c>
      <c r="B21" s="1">
        <f>VLOOKUP(C21,$AE$10:$AF$108,2,0)</f>
        <v>0</v>
      </c>
      <c r="C21" s="10" t="s">
        <v>18</v>
      </c>
      <c r="D21" s="29"/>
      <c r="E21" s="32" t="str">
        <f>IF(C21="Autre cours","&lt;-- Entrez le sigle du cours de 3 crédits","")</f>
        <v/>
      </c>
      <c r="F21" s="33"/>
      <c r="G21" s="34"/>
      <c r="T21" s="1"/>
      <c r="U21" s="1"/>
      <c r="V21" s="1" t="s">
        <v>20</v>
      </c>
      <c r="W21" s="1" t="str">
        <f t="shared" ref="W21:Y21" si="10">V21</f>
        <v>MEC6214</v>
      </c>
      <c r="X21" s="1" t="str">
        <f t="shared" si="10"/>
        <v>MEC6214</v>
      </c>
      <c r="Y21" s="1" t="str">
        <f t="shared" si="10"/>
        <v>MEC6214</v>
      </c>
      <c r="Z21" s="1"/>
      <c r="AA21" s="1"/>
      <c r="AB21" s="1"/>
      <c r="AC21" s="1"/>
      <c r="AD21" s="1"/>
      <c r="AE21" s="1" t="s">
        <v>4</v>
      </c>
      <c r="AF21" s="1">
        <v>3</v>
      </c>
    </row>
    <row r="22" spans="1:32" ht="16.5" thickTop="1" x14ac:dyDescent="0.25">
      <c r="B22" s="6">
        <f>SUM(B17:B21)</f>
        <v>3</v>
      </c>
      <c r="C22" s="7" t="s">
        <v>50</v>
      </c>
      <c r="E22" s="32" t="str">
        <f>IF(C21="Autre cours","(cours de 3 cr. approuvé par dir. d'études)","")</f>
        <v/>
      </c>
      <c r="F22" s="33"/>
      <c r="G22" s="34"/>
      <c r="T22" s="1"/>
      <c r="U22" s="1"/>
      <c r="V22" s="1" t="s">
        <v>21</v>
      </c>
      <c r="W22" s="1" t="str">
        <f t="shared" ref="W22:Y22" si="11">V22</f>
        <v>MEC6216</v>
      </c>
      <c r="X22" s="1" t="str">
        <f t="shared" si="11"/>
        <v>MEC6216</v>
      </c>
      <c r="Y22" s="1" t="str">
        <f t="shared" si="11"/>
        <v>MEC6216</v>
      </c>
      <c r="Z22" s="1"/>
      <c r="AA22" s="1"/>
      <c r="AB22" s="1"/>
      <c r="AC22" s="1"/>
      <c r="AD22" s="5"/>
      <c r="AE22" s="1" t="s">
        <v>9</v>
      </c>
      <c r="AF22" s="1">
        <v>3</v>
      </c>
    </row>
    <row r="23" spans="1:32" ht="16.5" thickBot="1" x14ac:dyDescent="0.3">
      <c r="T23" s="1"/>
      <c r="U23" s="1"/>
      <c r="V23" s="1" t="s">
        <v>22</v>
      </c>
      <c r="W23" s="1" t="str">
        <f t="shared" ref="W23:Y23" si="12">V23</f>
        <v>MEC6618</v>
      </c>
      <c r="X23" s="1" t="str">
        <f t="shared" si="12"/>
        <v>MEC6618</v>
      </c>
      <c r="Y23" s="1" t="str">
        <f t="shared" si="12"/>
        <v>MEC6618</v>
      </c>
      <c r="Z23" s="1"/>
      <c r="AA23" s="1"/>
      <c r="AB23" s="1"/>
      <c r="AC23" s="1"/>
      <c r="AD23" s="1"/>
      <c r="AE23" s="1" t="s">
        <v>64</v>
      </c>
      <c r="AF23" s="1">
        <v>3</v>
      </c>
    </row>
    <row r="24" spans="1:32" ht="17.25" thickTop="1" thickBot="1" x14ac:dyDescent="0.3">
      <c r="A24" s="1" t="s">
        <v>52</v>
      </c>
      <c r="B24" s="1">
        <f>VLOOKUP(C24,$AE$10:$AF$108,2,0)</f>
        <v>0</v>
      </c>
      <c r="C24" s="10" t="s">
        <v>6</v>
      </c>
      <c r="E24" s="2"/>
      <c r="T24" s="1"/>
      <c r="U24" s="1"/>
      <c r="V24" s="1" t="s">
        <v>30</v>
      </c>
      <c r="W24" s="1" t="str">
        <f t="shared" ref="W24:Y24" si="13">V24</f>
        <v>MEC8252</v>
      </c>
      <c r="X24" s="1" t="str">
        <f t="shared" si="13"/>
        <v>MEC8252</v>
      </c>
      <c r="Y24" s="1" t="str">
        <f t="shared" si="13"/>
        <v>MEC8252</v>
      </c>
      <c r="Z24" s="1"/>
      <c r="AA24" s="1"/>
      <c r="AB24" s="1"/>
      <c r="AC24" s="1"/>
      <c r="AD24" s="5"/>
      <c r="AE24" s="1" t="s">
        <v>72</v>
      </c>
      <c r="AF24" s="1">
        <v>3</v>
      </c>
    </row>
    <row r="25" spans="1:32" ht="17.25" thickTop="1" thickBot="1" x14ac:dyDescent="0.3">
      <c r="A25" s="1" t="s">
        <v>52</v>
      </c>
      <c r="B25" s="1">
        <f>VLOOKUP(C25,$AE$10:$AF$108,2,0)</f>
        <v>0</v>
      </c>
      <c r="C25" s="10" t="s">
        <v>7</v>
      </c>
      <c r="D25" s="1" t="str">
        <f>IF(C$105=TRUE,"Déjà choisi!","")</f>
        <v/>
      </c>
      <c r="E25" s="2" t="s">
        <v>93</v>
      </c>
      <c r="T25" s="1"/>
      <c r="U25" s="1"/>
      <c r="V25" s="1" t="s">
        <v>23</v>
      </c>
      <c r="W25" s="1" t="str">
        <f t="shared" ref="W25:Y26" si="14">V25</f>
        <v>MET8106</v>
      </c>
      <c r="X25" s="1" t="str">
        <f t="shared" si="14"/>
        <v>MET8106</v>
      </c>
      <c r="Y25" s="1" t="str">
        <f t="shared" si="14"/>
        <v>MET8106</v>
      </c>
      <c r="Z25" s="1"/>
      <c r="AA25" s="1"/>
      <c r="AB25" s="1"/>
      <c r="AC25" s="1"/>
      <c r="AD25" s="5"/>
      <c r="AE25" s="1" t="s">
        <v>73</v>
      </c>
      <c r="AF25" s="1">
        <v>3</v>
      </c>
    </row>
    <row r="26" spans="1:32" ht="17.25" thickTop="1" thickBot="1" x14ac:dyDescent="0.3">
      <c r="A26" s="1" t="s">
        <v>52</v>
      </c>
      <c r="B26" s="1">
        <f>VLOOKUP(C26,$AE$10:$AF$108,2,0)</f>
        <v>0</v>
      </c>
      <c r="C26" s="10" t="s">
        <v>8</v>
      </c>
      <c r="D26" s="29"/>
      <c r="E26" s="32" t="str">
        <f>IF(C26="Cours au choix","&lt;-- Entrez le sigle du cours de 3 crédits","")</f>
        <v/>
      </c>
      <c r="F26" s="33"/>
      <c r="G26" s="34"/>
      <c r="T26" s="1"/>
      <c r="U26" s="1"/>
      <c r="V26" s="1" t="s">
        <v>24</v>
      </c>
      <c r="W26" s="1" t="str">
        <f t="shared" si="14"/>
        <v>MET8220A</v>
      </c>
      <c r="X26" s="1" t="str">
        <f t="shared" si="14"/>
        <v>MET8220A</v>
      </c>
      <c r="Y26" s="1" t="str">
        <f t="shared" si="14"/>
        <v>MET8220A</v>
      </c>
      <c r="Z26" s="1"/>
      <c r="AA26" s="1"/>
      <c r="AB26" s="1"/>
      <c r="AC26" s="1"/>
      <c r="AD26" s="5"/>
      <c r="AE26" s="1" t="s">
        <v>74</v>
      </c>
      <c r="AF26" s="1">
        <v>3</v>
      </c>
    </row>
    <row r="27" spans="1:32" ht="16.5" thickTop="1" x14ac:dyDescent="0.25">
      <c r="B27" s="6">
        <f>SUM(B24:B26)</f>
        <v>0</v>
      </c>
      <c r="C27" s="7" t="s">
        <v>50</v>
      </c>
      <c r="E27" s="32" t="str">
        <f>IF(C26="Cours au choix","(cours de 3 cr. approuvé par dir. d'études)","")</f>
        <v/>
      </c>
      <c r="F27" s="33"/>
      <c r="G27" s="34"/>
      <c r="T27" s="1"/>
      <c r="U27" s="1"/>
      <c r="V27" s="1"/>
      <c r="W27" s="1"/>
      <c r="X27" s="1"/>
      <c r="Y27" s="1" t="s">
        <v>97</v>
      </c>
      <c r="Z27" s="1"/>
      <c r="AA27" s="1"/>
      <c r="AB27" s="1"/>
      <c r="AC27" s="1"/>
      <c r="AD27" s="5"/>
      <c r="AE27" s="1" t="s">
        <v>83</v>
      </c>
      <c r="AF27" s="1">
        <v>3</v>
      </c>
    </row>
    <row r="28" spans="1:32" x14ac:dyDescent="0.25">
      <c r="C28" s="7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31</v>
      </c>
      <c r="AF28" s="1">
        <v>3</v>
      </c>
    </row>
    <row r="29" spans="1:32" x14ac:dyDescent="0.25">
      <c r="A29" s="1" t="s">
        <v>54</v>
      </c>
      <c r="B29" s="8">
        <f>B15+B22+B27</f>
        <v>9</v>
      </c>
      <c r="C29" s="7" t="s">
        <v>55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32</v>
      </c>
      <c r="AF29" s="1">
        <v>3</v>
      </c>
    </row>
    <row r="30" spans="1:32" x14ac:dyDescent="0.25"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33</v>
      </c>
      <c r="AF30" s="1">
        <v>3</v>
      </c>
    </row>
    <row r="31" spans="1:32" ht="18.75" x14ac:dyDescent="0.3">
      <c r="A31" s="18" t="s">
        <v>89</v>
      </c>
      <c r="B31" s="18"/>
      <c r="C31" s="18"/>
      <c r="D31" s="18"/>
      <c r="E31" s="18"/>
      <c r="F31" s="18"/>
      <c r="G31" s="18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 t="s">
        <v>84</v>
      </c>
      <c r="AF31" s="1">
        <v>3</v>
      </c>
    </row>
    <row r="32" spans="1:32" x14ac:dyDescent="0.25">
      <c r="T32" s="1"/>
      <c r="U32" s="1"/>
      <c r="V32" s="1"/>
      <c r="W32" s="1"/>
      <c r="Z32" s="1"/>
      <c r="AA32" s="1"/>
      <c r="AB32" s="1"/>
      <c r="AC32" s="1"/>
      <c r="AD32" s="1"/>
      <c r="AE32" s="1" t="s">
        <v>85</v>
      </c>
      <c r="AF32" s="1">
        <v>3</v>
      </c>
    </row>
    <row r="33" spans="2:32" ht="17.25" x14ac:dyDescent="0.3">
      <c r="B33" s="30" t="s">
        <v>95</v>
      </c>
      <c r="C33" s="28"/>
      <c r="D33" s="28"/>
      <c r="E33" s="35" t="s">
        <v>96</v>
      </c>
      <c r="F33" s="36"/>
      <c r="G33" s="20"/>
      <c r="T33" s="1"/>
      <c r="U33" s="1"/>
      <c r="V33" s="1"/>
      <c r="W33" s="1"/>
      <c r="Z33" s="1"/>
      <c r="AA33" s="1"/>
      <c r="AB33" s="1"/>
      <c r="AC33" s="1"/>
      <c r="AD33" s="1"/>
      <c r="AE33" s="1" t="s">
        <v>10</v>
      </c>
      <c r="AF33" s="1">
        <v>3</v>
      </c>
    </row>
    <row r="34" spans="2:32" ht="17.25" x14ac:dyDescent="0.3">
      <c r="B34" s="27" t="s">
        <v>90</v>
      </c>
      <c r="C34" s="28"/>
      <c r="D34" s="28"/>
      <c r="E34" s="28"/>
      <c r="F34" s="21"/>
      <c r="G34" s="20"/>
      <c r="T34" s="1"/>
      <c r="U34" s="1"/>
      <c r="V34" s="1"/>
      <c r="W34" s="1"/>
      <c r="Z34" s="1"/>
      <c r="AA34" s="1"/>
      <c r="AB34" s="1"/>
      <c r="AC34" s="1"/>
      <c r="AD34" s="1"/>
      <c r="AE34" s="1" t="s">
        <v>36</v>
      </c>
      <c r="AF34" s="1">
        <v>6</v>
      </c>
    </row>
    <row r="35" spans="2:32" ht="17.25" x14ac:dyDescent="0.3">
      <c r="B35" s="27" t="s">
        <v>94</v>
      </c>
      <c r="C35" s="28"/>
      <c r="D35" s="28"/>
      <c r="E35" s="35" t="s">
        <v>91</v>
      </c>
      <c r="F35" s="36"/>
      <c r="G35" s="20"/>
      <c r="T35" s="1"/>
      <c r="U35" s="1"/>
      <c r="V35" s="1"/>
      <c r="W35" s="1"/>
      <c r="Z35" s="1"/>
      <c r="AA35" s="1"/>
      <c r="AB35" s="1"/>
      <c r="AC35" s="1"/>
      <c r="AD35" s="1"/>
      <c r="AE35" s="1" t="s">
        <v>37</v>
      </c>
      <c r="AF35" s="1">
        <v>9</v>
      </c>
    </row>
    <row r="36" spans="2:32" ht="17.25" x14ac:dyDescent="0.3">
      <c r="B36" s="9"/>
      <c r="C36" s="28"/>
      <c r="D36" s="28"/>
      <c r="E36" s="28"/>
      <c r="F36" s="21"/>
      <c r="G36" s="20"/>
      <c r="T36" s="1"/>
      <c r="U36" s="1"/>
      <c r="V36" s="1"/>
      <c r="W36" s="1"/>
      <c r="Z36" s="1"/>
      <c r="AA36" s="1"/>
      <c r="AB36" s="1"/>
      <c r="AC36" s="1"/>
      <c r="AD36" s="1"/>
      <c r="AE36" s="1" t="s">
        <v>38</v>
      </c>
      <c r="AF36" s="1">
        <v>12</v>
      </c>
    </row>
    <row r="37" spans="2:32" ht="17.25" x14ac:dyDescent="0.3">
      <c r="B37" s="27" t="s">
        <v>92</v>
      </c>
      <c r="C37" s="9"/>
      <c r="D37" s="9"/>
      <c r="E37" s="9"/>
      <c r="T37" s="1"/>
      <c r="U37" s="1"/>
      <c r="V37" s="1"/>
      <c r="W37" s="1"/>
      <c r="Z37" s="1"/>
      <c r="AA37" s="1"/>
      <c r="AB37" s="1"/>
      <c r="AC37" s="1"/>
      <c r="AD37" s="1"/>
      <c r="AE37" s="1" t="s">
        <v>39</v>
      </c>
      <c r="AF37" s="1">
        <v>15</v>
      </c>
    </row>
    <row r="38" spans="2:32" x14ac:dyDescent="0.25">
      <c r="T38" s="1"/>
      <c r="U38" s="1"/>
      <c r="V38" s="1"/>
      <c r="W38" s="1"/>
      <c r="Z38" s="1"/>
      <c r="AA38" s="1"/>
      <c r="AB38" s="1"/>
      <c r="AC38" s="1"/>
      <c r="AD38" s="1"/>
      <c r="AE38" s="1" t="s">
        <v>40</v>
      </c>
      <c r="AF38" s="1">
        <v>3</v>
      </c>
    </row>
    <row r="39" spans="2:32" x14ac:dyDescent="0.25">
      <c r="T39" s="1"/>
      <c r="U39" s="1"/>
      <c r="V39" s="1"/>
      <c r="W39" s="1"/>
      <c r="Z39" s="1"/>
      <c r="AA39" s="1"/>
      <c r="AB39" s="1"/>
      <c r="AC39" s="1"/>
      <c r="AD39" s="1"/>
      <c r="AE39" s="1" t="s">
        <v>41</v>
      </c>
      <c r="AF39" s="1">
        <v>12</v>
      </c>
    </row>
    <row r="40" spans="2:32" x14ac:dyDescent="0.25">
      <c r="T40" s="1"/>
      <c r="U40" s="1"/>
      <c r="V40" s="1"/>
      <c r="W40" s="1"/>
      <c r="Z40" s="1"/>
      <c r="AA40" s="1"/>
      <c r="AB40" s="1"/>
      <c r="AC40" s="1"/>
      <c r="AD40" s="1"/>
      <c r="AE40" s="1" t="s">
        <v>42</v>
      </c>
      <c r="AF40" s="1">
        <v>12</v>
      </c>
    </row>
    <row r="41" spans="2:32" x14ac:dyDescent="0.25">
      <c r="T41" s="1"/>
      <c r="U41" s="1"/>
      <c r="V41" s="1"/>
      <c r="W41" s="1"/>
      <c r="Z41" s="1"/>
      <c r="AA41" s="1"/>
      <c r="AB41" s="1"/>
      <c r="AC41" s="1"/>
      <c r="AD41" s="1"/>
      <c r="AE41" s="1" t="s">
        <v>11</v>
      </c>
      <c r="AF41" s="1">
        <v>3</v>
      </c>
    </row>
    <row r="42" spans="2:32" x14ac:dyDescent="0.25">
      <c r="T42" s="1"/>
      <c r="U42" s="1"/>
      <c r="V42" s="1"/>
      <c r="W42" s="1"/>
      <c r="Z42" s="1"/>
      <c r="AA42" s="1"/>
      <c r="AB42" s="1"/>
      <c r="AC42" s="1"/>
      <c r="AD42" s="1"/>
      <c r="AE42" s="1" t="s">
        <v>2</v>
      </c>
      <c r="AF42" s="1">
        <v>3</v>
      </c>
    </row>
    <row r="43" spans="2:32" x14ac:dyDescent="0.25">
      <c r="T43" s="1"/>
      <c r="U43" s="1"/>
      <c r="V43" s="1"/>
      <c r="W43" s="1"/>
      <c r="Z43" s="1"/>
      <c r="AA43" s="1"/>
      <c r="AB43" s="1"/>
      <c r="AC43" s="1"/>
      <c r="AD43" s="1"/>
      <c r="AE43" s="1" t="s">
        <v>0</v>
      </c>
      <c r="AF43" s="1">
        <v>3</v>
      </c>
    </row>
    <row r="44" spans="2:32" x14ac:dyDescent="0.25">
      <c r="T44" s="1"/>
      <c r="U44" s="1"/>
      <c r="V44" s="1"/>
      <c r="W44" s="1"/>
      <c r="Z44" s="1"/>
      <c r="AA44" s="1"/>
      <c r="AB44" s="1"/>
      <c r="AC44" s="1"/>
      <c r="AD44" s="1"/>
      <c r="AE44" s="1" t="s">
        <v>1</v>
      </c>
      <c r="AF44" s="1">
        <v>3</v>
      </c>
    </row>
    <row r="45" spans="2:32" x14ac:dyDescent="0.25">
      <c r="T45" s="1"/>
      <c r="U45" s="1"/>
      <c r="V45" s="1"/>
      <c r="W45" s="1"/>
      <c r="Z45" s="1"/>
      <c r="AA45" s="1"/>
      <c r="AB45" s="1"/>
      <c r="AC45" s="1"/>
      <c r="AD45" s="1"/>
      <c r="AE45" s="1" t="s">
        <v>71</v>
      </c>
      <c r="AF45" s="1">
        <v>3</v>
      </c>
    </row>
    <row r="46" spans="2:32" x14ac:dyDescent="0.25">
      <c r="T46" s="1"/>
      <c r="U46" s="1"/>
      <c r="V46" s="1"/>
      <c r="W46" s="1"/>
      <c r="Z46" s="1"/>
      <c r="AA46" s="1"/>
      <c r="AB46" s="1"/>
      <c r="AC46" s="1"/>
      <c r="AD46" s="1"/>
      <c r="AE46" s="1" t="s">
        <v>17</v>
      </c>
      <c r="AF46" s="1">
        <v>3</v>
      </c>
    </row>
    <row r="47" spans="2:32" x14ac:dyDescent="0.25">
      <c r="T47" s="1"/>
      <c r="U47" s="1"/>
      <c r="V47" s="1"/>
      <c r="W47" s="1"/>
      <c r="Z47" s="1"/>
      <c r="AA47" s="1"/>
      <c r="AB47" s="1"/>
      <c r="AC47" s="1"/>
      <c r="AD47" s="1"/>
      <c r="AE47" s="1" t="s">
        <v>34</v>
      </c>
      <c r="AF47" s="1">
        <v>3</v>
      </c>
    </row>
    <row r="48" spans="2:32" x14ac:dyDescent="0.25">
      <c r="T48" s="1"/>
      <c r="U48" s="1"/>
      <c r="V48" s="1"/>
      <c r="W48" s="1"/>
      <c r="Z48" s="1"/>
      <c r="AA48" s="1"/>
      <c r="AB48" s="1"/>
      <c r="AC48" s="1"/>
      <c r="AD48" s="1"/>
      <c r="AE48" s="1" t="s">
        <v>13</v>
      </c>
      <c r="AF48" s="1">
        <v>3</v>
      </c>
    </row>
    <row r="49" spans="20:32" x14ac:dyDescent="0.25">
      <c r="T49" s="1"/>
      <c r="U49" s="1"/>
      <c r="V49" s="1"/>
      <c r="W49" s="1"/>
      <c r="Z49" s="1"/>
      <c r="AA49" s="1"/>
      <c r="AB49" s="1"/>
      <c r="AC49" s="1"/>
      <c r="AD49" s="1"/>
      <c r="AE49" s="1" t="s">
        <v>12</v>
      </c>
      <c r="AF49" s="1">
        <v>3</v>
      </c>
    </row>
    <row r="50" spans="20:32" x14ac:dyDescent="0.25">
      <c r="T50" s="1"/>
      <c r="U50" s="1"/>
      <c r="V50" s="1"/>
      <c r="W50" s="1"/>
      <c r="Z50" s="1"/>
      <c r="AA50" s="1"/>
      <c r="AB50" s="1"/>
      <c r="AC50" s="1"/>
      <c r="AD50" s="1"/>
      <c r="AE50" s="1" t="s">
        <v>25</v>
      </c>
      <c r="AF50" s="1">
        <v>3</v>
      </c>
    </row>
    <row r="51" spans="20:32" x14ac:dyDescent="0.25">
      <c r="T51" s="1"/>
      <c r="U51" s="1"/>
      <c r="V51" s="1"/>
      <c r="W51" s="1"/>
      <c r="Z51" s="1"/>
      <c r="AA51" s="1"/>
      <c r="AB51" s="1"/>
      <c r="AC51" s="1"/>
      <c r="AD51" s="1"/>
      <c r="AE51" s="1" t="s">
        <v>26</v>
      </c>
      <c r="AF51" s="1">
        <v>3</v>
      </c>
    </row>
    <row r="52" spans="20:32" x14ac:dyDescent="0.25">
      <c r="T52" s="1"/>
      <c r="U52" s="1"/>
      <c r="V52" s="1"/>
      <c r="W52" s="1"/>
      <c r="Z52" s="1"/>
      <c r="AA52" s="1"/>
      <c r="AB52" s="1"/>
      <c r="AC52" s="1"/>
      <c r="AD52" s="1"/>
      <c r="AE52" s="1" t="s">
        <v>27</v>
      </c>
      <c r="AF52" s="1">
        <v>3</v>
      </c>
    </row>
    <row r="53" spans="20:32" x14ac:dyDescent="0.25">
      <c r="T53" s="1"/>
      <c r="U53" s="1"/>
      <c r="V53" s="1"/>
      <c r="W53" s="1"/>
      <c r="Z53" s="1"/>
      <c r="AA53" s="1"/>
      <c r="AB53" s="1"/>
      <c r="AC53" s="1"/>
      <c r="AD53" s="1"/>
      <c r="AE53" s="1" t="s">
        <v>28</v>
      </c>
      <c r="AF53" s="1">
        <v>3</v>
      </c>
    </row>
    <row r="54" spans="20:32" x14ac:dyDescent="0.25">
      <c r="T54" s="1"/>
      <c r="U54" s="1"/>
      <c r="V54" s="1"/>
      <c r="W54" s="1"/>
      <c r="Z54" s="1"/>
      <c r="AA54" s="1"/>
      <c r="AB54" s="1"/>
      <c r="AC54" s="1"/>
      <c r="AD54" s="1"/>
      <c r="AE54" s="1" t="s">
        <v>29</v>
      </c>
      <c r="AF54" s="1">
        <v>3</v>
      </c>
    </row>
    <row r="55" spans="20:32" x14ac:dyDescent="0.25">
      <c r="T55" s="1"/>
      <c r="U55" s="1"/>
      <c r="V55" s="1"/>
      <c r="W55" s="1"/>
      <c r="Z55" s="1"/>
      <c r="AA55" s="1"/>
      <c r="AB55" s="1"/>
      <c r="AC55" s="1"/>
      <c r="AD55" s="1"/>
      <c r="AE55" s="1" t="s">
        <v>16</v>
      </c>
      <c r="AF55" s="1">
        <v>3</v>
      </c>
    </row>
    <row r="56" spans="20:32" x14ac:dyDescent="0.25">
      <c r="T56" s="1"/>
      <c r="U56" s="1"/>
      <c r="V56" s="1"/>
      <c r="W56" s="1"/>
      <c r="Z56" s="1"/>
      <c r="AA56" s="1"/>
      <c r="AB56" s="1"/>
      <c r="AC56" s="1"/>
      <c r="AD56" s="1"/>
      <c r="AE56" s="1" t="s">
        <v>14</v>
      </c>
      <c r="AF56" s="1">
        <v>3</v>
      </c>
    </row>
    <row r="57" spans="20:32" x14ac:dyDescent="0.25">
      <c r="T57" s="1"/>
      <c r="U57" s="1"/>
      <c r="V57" s="1"/>
      <c r="W57" s="1"/>
      <c r="Z57" s="1"/>
      <c r="AA57" s="1"/>
      <c r="AB57" s="1"/>
      <c r="AC57" s="1"/>
      <c r="AD57" s="1"/>
      <c r="AE57" s="1" t="s">
        <v>15</v>
      </c>
      <c r="AF57" s="1">
        <v>3</v>
      </c>
    </row>
    <row r="58" spans="20:32" x14ac:dyDescent="0.25">
      <c r="T58" s="1"/>
      <c r="U58" s="1"/>
      <c r="V58" s="1"/>
      <c r="W58" s="1"/>
      <c r="Z58" s="1"/>
      <c r="AA58" s="1"/>
      <c r="AB58" s="1"/>
      <c r="AC58" s="1"/>
      <c r="AD58" s="1"/>
      <c r="AE58" s="12" t="s">
        <v>80</v>
      </c>
      <c r="AF58" s="13">
        <v>3</v>
      </c>
    </row>
    <row r="59" spans="20:32" x14ac:dyDescent="0.25">
      <c r="T59" s="1"/>
      <c r="U59" s="1"/>
      <c r="V59" s="1"/>
      <c r="W59" s="1"/>
      <c r="Z59" s="1"/>
      <c r="AA59" s="1"/>
      <c r="AB59" s="1"/>
      <c r="AC59" s="1"/>
      <c r="AD59" s="1"/>
      <c r="AE59" s="1" t="s">
        <v>81</v>
      </c>
      <c r="AF59" s="1">
        <v>3</v>
      </c>
    </row>
    <row r="60" spans="20:32" x14ac:dyDescent="0.25">
      <c r="T60" s="1"/>
      <c r="U60" s="1"/>
      <c r="V60" s="1"/>
      <c r="W60" s="1"/>
      <c r="Z60" s="1"/>
      <c r="AA60" s="1"/>
      <c r="AB60" s="1"/>
      <c r="AC60" s="1"/>
      <c r="AD60" s="1"/>
      <c r="AE60" s="1" t="s">
        <v>82</v>
      </c>
      <c r="AF60" s="1">
        <v>3</v>
      </c>
    </row>
    <row r="61" spans="20:32" x14ac:dyDescent="0.25">
      <c r="T61" s="1"/>
      <c r="U61" s="1"/>
      <c r="V61" s="1"/>
      <c r="W61" s="1"/>
      <c r="Z61" s="1"/>
      <c r="AA61" s="1"/>
      <c r="AB61" s="1"/>
      <c r="AC61" s="1"/>
      <c r="AD61" s="1"/>
      <c r="AE61" s="1" t="s">
        <v>20</v>
      </c>
      <c r="AF61" s="1">
        <v>3</v>
      </c>
    </row>
    <row r="62" spans="20:32" x14ac:dyDescent="0.25">
      <c r="T62" s="1"/>
      <c r="U62" s="1"/>
      <c r="V62" s="1"/>
      <c r="W62" s="1"/>
      <c r="Z62" s="1"/>
      <c r="AA62" s="1"/>
      <c r="AB62" s="1"/>
      <c r="AC62" s="1"/>
      <c r="AD62" s="1"/>
      <c r="AE62" s="1" t="s">
        <v>21</v>
      </c>
      <c r="AF62" s="1">
        <v>3</v>
      </c>
    </row>
    <row r="63" spans="20:32" x14ac:dyDescent="0.25">
      <c r="AE63" s="11" t="s">
        <v>66</v>
      </c>
      <c r="AF63" s="11">
        <v>3</v>
      </c>
    </row>
    <row r="64" spans="20:32" x14ac:dyDescent="0.25">
      <c r="AE64" s="1" t="s">
        <v>22</v>
      </c>
      <c r="AF64" s="1">
        <v>3</v>
      </c>
    </row>
    <row r="65" spans="31:32" x14ac:dyDescent="0.25">
      <c r="AE65" s="1" t="s">
        <v>30</v>
      </c>
      <c r="AF65" s="1">
        <v>3</v>
      </c>
    </row>
    <row r="66" spans="31:32" x14ac:dyDescent="0.25">
      <c r="AE66" s="1" t="s">
        <v>65</v>
      </c>
      <c r="AF66" s="1">
        <v>3</v>
      </c>
    </row>
    <row r="67" spans="31:32" x14ac:dyDescent="0.25">
      <c r="AE67" s="14" t="s">
        <v>62</v>
      </c>
      <c r="AF67" s="14">
        <v>3</v>
      </c>
    </row>
    <row r="68" spans="31:32" x14ac:dyDescent="0.25">
      <c r="AE68" s="1" t="s">
        <v>3</v>
      </c>
      <c r="AF68" s="1">
        <v>3</v>
      </c>
    </row>
    <row r="69" spans="31:32" x14ac:dyDescent="0.25">
      <c r="AE69" s="1" t="s">
        <v>23</v>
      </c>
      <c r="AF69" s="1">
        <v>3</v>
      </c>
    </row>
    <row r="70" spans="31:32" x14ac:dyDescent="0.25">
      <c r="AE70" s="1" t="s">
        <v>24</v>
      </c>
      <c r="AF70" s="1">
        <v>3</v>
      </c>
    </row>
    <row r="71" spans="31:32" x14ac:dyDescent="0.25">
      <c r="AE71" s="1" t="s">
        <v>77</v>
      </c>
      <c r="AF71" s="1">
        <v>3</v>
      </c>
    </row>
    <row r="72" spans="31:32" x14ac:dyDescent="0.25">
      <c r="AE72" s="1" t="s">
        <v>78</v>
      </c>
      <c r="AF72" s="1">
        <v>3</v>
      </c>
    </row>
    <row r="73" spans="31:32" x14ac:dyDescent="0.25">
      <c r="AE73" s="1" t="s">
        <v>79</v>
      </c>
      <c r="AF73" s="1">
        <v>3</v>
      </c>
    </row>
    <row r="74" spans="31:32" x14ac:dyDescent="0.25">
      <c r="AE74" s="1" t="s">
        <v>75</v>
      </c>
      <c r="AF74" s="1">
        <v>3</v>
      </c>
    </row>
    <row r="75" spans="31:32" x14ac:dyDescent="0.25">
      <c r="AE75" s="1" t="s">
        <v>76</v>
      </c>
      <c r="AF75" s="1">
        <v>3</v>
      </c>
    </row>
    <row r="76" spans="31:32" x14ac:dyDescent="0.25">
      <c r="AE76" s="14" t="s">
        <v>5</v>
      </c>
      <c r="AF76" s="14">
        <v>3</v>
      </c>
    </row>
    <row r="101" spans="3:5" hidden="1" x14ac:dyDescent="0.25">
      <c r="C101" s="1" t="b">
        <f>$C$19=$C18</f>
        <v>0</v>
      </c>
      <c r="D101" s="1" t="b">
        <f>$C$20=$C18</f>
        <v>0</v>
      </c>
      <c r="E101" s="1" t="b">
        <f>$C$21=$C18</f>
        <v>0</v>
      </c>
    </row>
    <row r="102" spans="3:5" hidden="1" x14ac:dyDescent="0.25">
      <c r="D102" s="1" t="b">
        <f>$C$20=$C19</f>
        <v>0</v>
      </c>
      <c r="E102" s="1" t="b">
        <f>$C$21=$C19</f>
        <v>0</v>
      </c>
    </row>
    <row r="103" spans="3:5" hidden="1" x14ac:dyDescent="0.25">
      <c r="E103" s="1" t="b">
        <f>$C$21=$C20</f>
        <v>0</v>
      </c>
    </row>
    <row r="104" spans="3:5" hidden="1" x14ac:dyDescent="0.25">
      <c r="C104" s="9" t="b">
        <f>OR(C101:C103)</f>
        <v>0</v>
      </c>
      <c r="D104" s="9" t="b">
        <f>OR(D101:D103)</f>
        <v>0</v>
      </c>
      <c r="E104" s="9" t="b">
        <f>OR(E101:E103)</f>
        <v>0</v>
      </c>
    </row>
    <row r="105" spans="3:5" hidden="1" x14ac:dyDescent="0.25"/>
    <row r="106" spans="3:5" hidden="1" x14ac:dyDescent="0.25"/>
    <row r="107" spans="3:5" hidden="1" x14ac:dyDescent="0.25"/>
    <row r="108" spans="3:5" hidden="1" x14ac:dyDescent="0.25">
      <c r="C108" s="9" t="b">
        <f>C25=C24</f>
        <v>0</v>
      </c>
      <c r="D108" s="9"/>
    </row>
  </sheetData>
  <sheetProtection sheet="1" objects="1" scenarios="1"/>
  <sortState ref="AE10:AF54">
    <sortCondition ref="AE10:AE54"/>
  </sortState>
  <mergeCells count="3">
    <mergeCell ref="E33:F33"/>
    <mergeCell ref="E35:F35"/>
    <mergeCell ref="A5:G5"/>
  </mergeCells>
  <conditionalFormatting sqref="C12 C25">
    <cfRule type="containsText" dxfId="117" priority="54" operator="containsText" text="Choix">
      <formula>NOT(ISERROR(SEARCH("Choix",C12)))</formula>
    </cfRule>
  </conditionalFormatting>
  <conditionalFormatting sqref="C13:C14">
    <cfRule type="containsText" dxfId="116" priority="53" operator="containsText" text="Choix">
      <formula>NOT(ISERROR(SEARCH("Choix",C13)))</formula>
    </cfRule>
  </conditionalFormatting>
  <conditionalFormatting sqref="C18:C21">
    <cfRule type="containsText" dxfId="115" priority="52" operator="containsText" text="Choix">
      <formula>NOT(ISERROR(SEARCH("Choix",C18)))</formula>
    </cfRule>
  </conditionalFormatting>
  <conditionalFormatting sqref="C24">
    <cfRule type="containsText" dxfId="114" priority="40" operator="containsText" text="Choix">
      <formula>NOT(ISERROR(SEARCH("Choix",C24)))</formula>
    </cfRule>
  </conditionalFormatting>
  <conditionalFormatting sqref="B27">
    <cfRule type="expression" dxfId="113" priority="34">
      <formula>$B$27&lt;&gt;15</formula>
    </cfRule>
  </conditionalFormatting>
  <conditionalFormatting sqref="B22">
    <cfRule type="expression" dxfId="112" priority="33">
      <formula>$B$22&lt;&gt;15</formula>
    </cfRule>
  </conditionalFormatting>
  <conditionalFormatting sqref="B15">
    <cfRule type="expression" dxfId="111" priority="32">
      <formula>$B$15&lt;&gt;15</formula>
    </cfRule>
  </conditionalFormatting>
  <conditionalFormatting sqref="C26">
    <cfRule type="containsText" dxfId="110" priority="31" operator="containsText" text="Choix 3">
      <formula>NOT(ISERROR(SEARCH("Choix 3",C26)))</formula>
    </cfRule>
  </conditionalFormatting>
  <conditionalFormatting sqref="B29">
    <cfRule type="expression" dxfId="109" priority="30">
      <formula>$B$29&lt;&gt;45</formula>
    </cfRule>
  </conditionalFormatting>
  <conditionalFormatting sqref="D24">
    <cfRule type="expression" dxfId="108" priority="4">
      <formula>SEARCH(C24,"Autre")</formula>
    </cfRule>
  </conditionalFormatting>
  <conditionalFormatting sqref="D19">
    <cfRule type="expression" dxfId="107" priority="6">
      <formula>SEARCH(C19,"Autre")</formula>
    </cfRule>
  </conditionalFormatting>
  <conditionalFormatting sqref="E17:E18">
    <cfRule type="expression" dxfId="106" priority="14">
      <formula>SEARCH(C17,"Autre")</formula>
    </cfRule>
  </conditionalFormatting>
  <conditionalFormatting sqref="E10:E11">
    <cfRule type="expression" dxfId="105" priority="15">
      <formula>SEARCH(C10,"Autre")</formula>
    </cfRule>
  </conditionalFormatting>
  <conditionalFormatting sqref="D12:D13">
    <cfRule type="expression" dxfId="104" priority="8">
      <formula>SEARCH(C12,"Autre")</formula>
    </cfRule>
  </conditionalFormatting>
  <conditionalFormatting sqref="D20">
    <cfRule type="expression" dxfId="103" priority="5">
      <formula>SEARCH(C19,"Autre")</formula>
    </cfRule>
  </conditionalFormatting>
  <conditionalFormatting sqref="C19">
    <cfRule type="expression" dxfId="102" priority="10">
      <formula>$C$104=TRUE</formula>
    </cfRule>
  </conditionalFormatting>
  <conditionalFormatting sqref="C25">
    <cfRule type="expression" dxfId="101" priority="11">
      <formula>$C$108=TRUE</formula>
    </cfRule>
  </conditionalFormatting>
  <conditionalFormatting sqref="C20">
    <cfRule type="expression" dxfId="100" priority="12">
      <formula>$D$104=TRUE</formula>
    </cfRule>
  </conditionalFormatting>
  <conditionalFormatting sqref="C21">
    <cfRule type="expression" dxfId="99" priority="13">
      <formula>$E$104=TRUE</formula>
    </cfRule>
  </conditionalFormatting>
  <conditionalFormatting sqref="D19">
    <cfRule type="expression" dxfId="98" priority="96">
      <formula>$C$101=TRUE</formula>
    </cfRule>
  </conditionalFormatting>
  <conditionalFormatting sqref="D25">
    <cfRule type="expression" dxfId="97" priority="97">
      <formula>$C$105=TRUE</formula>
    </cfRule>
  </conditionalFormatting>
  <conditionalFormatting sqref="D20">
    <cfRule type="expression" dxfId="96" priority="98">
      <formula>$D$101=TRUE</formula>
    </cfRule>
  </conditionalFormatting>
  <conditionalFormatting sqref="D14">
    <cfRule type="expression" dxfId="95" priority="3">
      <formula>SEARCH(C14,"Autre cours")</formula>
    </cfRule>
  </conditionalFormatting>
  <conditionalFormatting sqref="D21">
    <cfRule type="expression" dxfId="94" priority="2">
      <formula>SEARCH(C21,"Autre cours")</formula>
    </cfRule>
  </conditionalFormatting>
  <conditionalFormatting sqref="D26">
    <cfRule type="expression" dxfId="93" priority="1">
      <formula>SEARCH(C26,"Cours au choix")</formula>
    </cfRule>
  </conditionalFormatting>
  <dataValidations count="10">
    <dataValidation type="list" allowBlank="1" showInputMessage="1" showErrorMessage="1" sqref="C12">
      <formula1>$R$9:$R$11</formula1>
    </dataValidation>
    <dataValidation type="list" allowBlank="1" showInputMessage="1" showErrorMessage="1" sqref="C13">
      <formula1>$S$9:$S$11</formula1>
    </dataValidation>
    <dataValidation type="list" allowBlank="1" showInputMessage="1" showErrorMessage="1" sqref="C14">
      <formula1>$T$9:$T$18</formula1>
    </dataValidation>
    <dataValidation type="list" allowBlank="1" showInputMessage="1" showErrorMessage="1" sqref="C18">
      <formula1>$V$9:$V$26</formula1>
    </dataValidation>
    <dataValidation type="list" allowBlank="1" showInputMessage="1" showErrorMessage="1" sqref="C19">
      <formula1>$W$9:$W$26</formula1>
    </dataValidation>
    <dataValidation type="list" allowBlank="1" showInputMessage="1" showErrorMessage="1" sqref="C20">
      <formula1>$X$9:$X$26</formula1>
    </dataValidation>
    <dataValidation type="list" allowBlank="1" showInputMessage="1" showErrorMessage="1" sqref="C24">
      <formula1>$AA$9:$AA$16</formula1>
    </dataValidation>
    <dataValidation type="list" allowBlank="1" showInputMessage="1" showErrorMessage="1" sqref="C25">
      <formula1>$AB$9:$AB$17</formula1>
    </dataValidation>
    <dataValidation type="list" allowBlank="1" showInputMessage="1" showErrorMessage="1" sqref="C26">
      <formula1>$AC$9:$AC$11</formula1>
    </dataValidation>
    <dataValidation type="list" allowBlank="1" showInputMessage="1" showErrorMessage="1" sqref="C21">
      <formula1>$Y$9:$Y$27</formula1>
    </dataValidation>
  </dataValidations>
  <hyperlinks>
    <hyperlink ref="A5" r:id="rId1"/>
    <hyperlink ref="E35" r:id="rId2"/>
    <hyperlink ref="E33" r:id="rId3"/>
  </hyperlinks>
  <pageMargins left="0.7" right="0.7" top="0.75" bottom="0.75" header="0.3" footer="0.3"/>
  <tableParts count="11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8"/>
  <sheetViews>
    <sheetView zoomScale="125" zoomScaleNormal="125" workbookViewId="0">
      <selection activeCell="C12" sqref="C12"/>
    </sheetView>
  </sheetViews>
  <sheetFormatPr baseColWidth="10" defaultColWidth="10.875" defaultRowHeight="15.75" x14ac:dyDescent="0.25"/>
  <cols>
    <col min="1" max="1" width="11.625" style="1" customWidth="1"/>
    <col min="2" max="2" width="9.375" style="1" customWidth="1"/>
    <col min="3" max="3" width="14" style="1" customWidth="1"/>
    <col min="4" max="4" width="15.375" style="1" customWidth="1"/>
    <col min="5" max="5" width="15.5" style="1" customWidth="1"/>
    <col min="6" max="6" width="10.875" style="2"/>
    <col min="7" max="7" width="10.375" style="1" customWidth="1"/>
    <col min="8" max="12" width="10.875" style="1"/>
    <col min="13" max="14" width="10.875" style="2"/>
    <col min="15" max="15" width="10.875" style="1"/>
    <col min="16" max="16" width="13.875" style="1" customWidth="1"/>
    <col min="17" max="17" width="13.125" style="1" customWidth="1"/>
    <col min="18" max="18" width="13.625" style="1" hidden="1" customWidth="1"/>
    <col min="19" max="19" width="10.875" style="1" hidden="1" customWidth="1"/>
    <col min="20" max="32" width="10.875" style="2" hidden="1" customWidth="1"/>
    <col min="33" max="16384" width="10.875" style="2"/>
  </cols>
  <sheetData>
    <row r="1" spans="1:32" ht="21" x14ac:dyDescent="0.35">
      <c r="A1" s="16" t="s">
        <v>86</v>
      </c>
      <c r="B1" s="16"/>
      <c r="C1" s="16"/>
      <c r="D1" s="16"/>
      <c r="E1" s="16"/>
      <c r="F1" s="16"/>
      <c r="G1" s="16"/>
    </row>
    <row r="2" spans="1:32" ht="6.95" customHeight="1" x14ac:dyDescent="0.25"/>
    <row r="3" spans="1:32" s="24" customFormat="1" ht="17.25" x14ac:dyDescent="0.3">
      <c r="A3" s="31" t="s">
        <v>61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O3" s="23"/>
      <c r="P3" s="23"/>
      <c r="Q3" s="23"/>
      <c r="R3" s="23"/>
      <c r="S3" s="23"/>
    </row>
    <row r="4" spans="1:32" s="24" customFormat="1" ht="8.1" customHeight="1" x14ac:dyDescent="0.25">
      <c r="A4" s="17"/>
      <c r="B4" s="22"/>
      <c r="C4" s="22"/>
      <c r="D4" s="22"/>
      <c r="E4" s="22"/>
      <c r="F4" s="22"/>
      <c r="G4" s="22"/>
      <c r="H4" s="23"/>
      <c r="I4" s="23"/>
      <c r="J4" s="23"/>
      <c r="K4" s="23"/>
      <c r="L4" s="23"/>
      <c r="O4" s="23"/>
      <c r="P4" s="23"/>
      <c r="Q4" s="23"/>
      <c r="R4" s="23"/>
      <c r="S4" s="23"/>
    </row>
    <row r="5" spans="1:32" s="24" customFormat="1" x14ac:dyDescent="0.25">
      <c r="A5" s="38" t="s">
        <v>60</v>
      </c>
      <c r="B5" s="36"/>
      <c r="C5" s="36"/>
      <c r="D5" s="36"/>
      <c r="E5" s="36"/>
      <c r="F5" s="36"/>
      <c r="G5" s="36"/>
      <c r="H5" s="23"/>
      <c r="I5" s="23"/>
      <c r="J5" s="23"/>
      <c r="K5" s="23"/>
      <c r="L5" s="23"/>
      <c r="O5" s="23"/>
      <c r="P5" s="23"/>
      <c r="Q5" s="23"/>
      <c r="R5" s="23"/>
      <c r="S5" s="23"/>
    </row>
    <row r="6" spans="1:32" x14ac:dyDescent="0.25">
      <c r="A6" s="3"/>
    </row>
    <row r="7" spans="1:32" ht="18.75" x14ac:dyDescent="0.3">
      <c r="A7" s="18" t="s">
        <v>88</v>
      </c>
      <c r="B7" s="26"/>
      <c r="C7" s="26"/>
      <c r="D7" s="26"/>
      <c r="E7" s="19"/>
      <c r="F7" s="26"/>
      <c r="G7" s="15"/>
    </row>
    <row r="9" spans="1:32" x14ac:dyDescent="0.25">
      <c r="A9" s="1" t="s">
        <v>46</v>
      </c>
      <c r="B9" s="1" t="s">
        <v>44</v>
      </c>
      <c r="C9" s="1" t="s">
        <v>47</v>
      </c>
      <c r="R9" s="1" t="s">
        <v>6</v>
      </c>
      <c r="S9" s="1" t="s">
        <v>7</v>
      </c>
      <c r="T9" s="1" t="s">
        <v>8</v>
      </c>
      <c r="U9" s="1"/>
      <c r="V9" s="1" t="s">
        <v>63</v>
      </c>
      <c r="W9" s="1" t="s">
        <v>6</v>
      </c>
      <c r="X9" s="1" t="s">
        <v>7</v>
      </c>
      <c r="Y9" s="1" t="s">
        <v>8</v>
      </c>
      <c r="Z9" s="1"/>
      <c r="AA9" s="1" t="s">
        <v>6</v>
      </c>
      <c r="AB9" s="1" t="s">
        <v>7</v>
      </c>
      <c r="AC9" s="1" t="s">
        <v>8</v>
      </c>
      <c r="AD9" s="1"/>
      <c r="AE9" s="1" t="s">
        <v>49</v>
      </c>
      <c r="AF9" s="1" t="s">
        <v>44</v>
      </c>
    </row>
    <row r="10" spans="1:32" x14ac:dyDescent="0.25">
      <c r="A10" s="1" t="s">
        <v>45</v>
      </c>
      <c r="B10" s="1">
        <f>VLOOKUP(C10,$AE$10:$AF$108,2,0)</f>
        <v>3</v>
      </c>
      <c r="C10" s="4" t="s">
        <v>0</v>
      </c>
      <c r="E10" s="7" t="s">
        <v>87</v>
      </c>
      <c r="R10" s="1" t="s">
        <v>2</v>
      </c>
      <c r="S10" s="1" t="s">
        <v>4</v>
      </c>
      <c r="T10" s="1" t="s">
        <v>9</v>
      </c>
      <c r="U10" s="1"/>
      <c r="V10" s="1" t="s">
        <v>72</v>
      </c>
      <c r="W10" s="1" t="str">
        <f>V10</f>
        <v>ELE6203</v>
      </c>
      <c r="X10" s="1" t="str">
        <f>W10</f>
        <v>ELE6203</v>
      </c>
      <c r="Y10" s="1" t="str">
        <f>X10</f>
        <v>ELE6203</v>
      </c>
      <c r="Z10" s="1"/>
      <c r="AA10" s="1" t="s">
        <v>36</v>
      </c>
      <c r="AB10" s="5" t="s">
        <v>48</v>
      </c>
      <c r="AC10" s="5" t="s">
        <v>48</v>
      </c>
      <c r="AD10" s="1"/>
      <c r="AE10" s="5" t="s">
        <v>48</v>
      </c>
      <c r="AF10" s="1">
        <v>0</v>
      </c>
    </row>
    <row r="11" spans="1:32" ht="16.5" thickBot="1" x14ac:dyDescent="0.3">
      <c r="A11" s="1" t="s">
        <v>45</v>
      </c>
      <c r="B11" s="1">
        <f>VLOOKUP(C11,$AE$10:$AF$108,2,0)</f>
        <v>3</v>
      </c>
      <c r="C11" s="4" t="s">
        <v>1</v>
      </c>
      <c r="E11" s="7" t="s">
        <v>87</v>
      </c>
      <c r="R11" s="1" t="s">
        <v>3</v>
      </c>
      <c r="S11" s="1" t="s">
        <v>5</v>
      </c>
      <c r="T11" s="1" t="s">
        <v>11</v>
      </c>
      <c r="U11" s="1"/>
      <c r="V11" s="1" t="s">
        <v>73</v>
      </c>
      <c r="W11" s="1" t="str">
        <f t="shared" ref="W11:Y26" si="0">V11</f>
        <v>ELE6210</v>
      </c>
      <c r="X11" s="1" t="str">
        <f t="shared" si="0"/>
        <v>ELE6210</v>
      </c>
      <c r="Y11" s="1" t="str">
        <f t="shared" si="0"/>
        <v>ELE6210</v>
      </c>
      <c r="Z11" s="1"/>
      <c r="AA11" s="1" t="s">
        <v>37</v>
      </c>
      <c r="AB11" s="1" t="s">
        <v>36</v>
      </c>
      <c r="AC11" s="1" t="s">
        <v>43</v>
      </c>
      <c r="AD11" s="1"/>
      <c r="AE11" s="1" t="s">
        <v>97</v>
      </c>
      <c r="AF11" s="1">
        <v>3</v>
      </c>
    </row>
    <row r="12" spans="1:32" ht="17.25" thickTop="1" thickBot="1" x14ac:dyDescent="0.3">
      <c r="A12" s="1" t="s">
        <v>45</v>
      </c>
      <c r="B12" s="1">
        <f>VLOOKUP(C12,$AE$10:$AF$108,2,0)</f>
        <v>0</v>
      </c>
      <c r="C12" s="10" t="s">
        <v>6</v>
      </c>
      <c r="T12" s="1" t="s">
        <v>17</v>
      </c>
      <c r="U12" s="1"/>
      <c r="V12" s="1" t="s">
        <v>74</v>
      </c>
      <c r="W12" s="1" t="str">
        <f t="shared" si="0"/>
        <v>ELE6215A</v>
      </c>
      <c r="X12" s="1" t="str">
        <f t="shared" si="0"/>
        <v>ELE6215A</v>
      </c>
      <c r="Y12" s="1" t="str">
        <f t="shared" si="0"/>
        <v>ELE6215A</v>
      </c>
      <c r="Z12" s="1"/>
      <c r="AA12" s="1" t="s">
        <v>38</v>
      </c>
      <c r="AB12" s="1" t="s">
        <v>37</v>
      </c>
      <c r="AC12" s="1"/>
      <c r="AD12" s="1"/>
      <c r="AE12" s="5" t="s">
        <v>6</v>
      </c>
      <c r="AF12" s="1">
        <v>0</v>
      </c>
    </row>
    <row r="13" spans="1:32" ht="17.25" thickTop="1" thickBot="1" x14ac:dyDescent="0.3">
      <c r="A13" s="1" t="s">
        <v>45</v>
      </c>
      <c r="B13" s="1">
        <f>VLOOKUP(C13,$AE$10:$AF$108,2,0)</f>
        <v>0</v>
      </c>
      <c r="C13" s="10" t="s">
        <v>7</v>
      </c>
      <c r="T13" s="1" t="s">
        <v>13</v>
      </c>
      <c r="U13" s="1"/>
      <c r="V13" s="1" t="s">
        <v>83</v>
      </c>
      <c r="W13" s="1" t="str">
        <f t="shared" si="0"/>
        <v>ELE6706A</v>
      </c>
      <c r="X13" s="1" t="str">
        <f t="shared" si="0"/>
        <v>ELE6706A</v>
      </c>
      <c r="Y13" s="1" t="str">
        <f t="shared" si="0"/>
        <v>ELE6706A</v>
      </c>
      <c r="Z13" s="1"/>
      <c r="AA13" s="1" t="s">
        <v>39</v>
      </c>
      <c r="AB13" s="1" t="s">
        <v>38</v>
      </c>
      <c r="AC13" s="1"/>
      <c r="AD13" s="1"/>
      <c r="AE13" s="5" t="s">
        <v>7</v>
      </c>
      <c r="AF13" s="1">
        <v>0</v>
      </c>
    </row>
    <row r="14" spans="1:32" ht="17.25" thickTop="1" thickBot="1" x14ac:dyDescent="0.3">
      <c r="A14" s="1" t="s">
        <v>45</v>
      </c>
      <c r="B14" s="1">
        <f>VLOOKUP(C14,$AE$10:$AF$108,2,0)</f>
        <v>0</v>
      </c>
      <c r="C14" s="10" t="s">
        <v>8</v>
      </c>
      <c r="D14" s="29"/>
      <c r="E14" s="32" t="str">
        <f>IF(C14="Autre cours","&lt;-- Entrez le sigle du cours de 3 crédits","")</f>
        <v/>
      </c>
      <c r="F14" s="33"/>
      <c r="G14" s="34"/>
      <c r="T14" s="1" t="s">
        <v>14</v>
      </c>
      <c r="U14" s="1"/>
      <c r="V14" s="1" t="s">
        <v>31</v>
      </c>
      <c r="W14" s="1" t="str">
        <f t="shared" si="0"/>
        <v>ELE8411</v>
      </c>
      <c r="X14" s="1" t="str">
        <f t="shared" si="0"/>
        <v>ELE8411</v>
      </c>
      <c r="Y14" s="1" t="str">
        <f t="shared" si="0"/>
        <v>ELE8411</v>
      </c>
      <c r="Z14" s="1"/>
      <c r="AA14" s="1" t="s">
        <v>40</v>
      </c>
      <c r="AB14" s="1" t="s">
        <v>39</v>
      </c>
      <c r="AC14" s="1"/>
      <c r="AD14" s="1"/>
      <c r="AE14" s="5" t="s">
        <v>8</v>
      </c>
      <c r="AF14" s="1">
        <v>0</v>
      </c>
    </row>
    <row r="15" spans="1:32" ht="16.5" thickTop="1" x14ac:dyDescent="0.25">
      <c r="B15" s="6">
        <f>SUM(B10:B14)</f>
        <v>6</v>
      </c>
      <c r="C15" s="7" t="s">
        <v>50</v>
      </c>
      <c r="E15" s="32" t="str">
        <f>IF(C14="Autre cours","(cours de 3 cr. approuvé par dir. d'études)","")</f>
        <v/>
      </c>
      <c r="F15" s="33"/>
      <c r="G15" s="34"/>
      <c r="T15" s="1" t="s">
        <v>15</v>
      </c>
      <c r="U15" s="1"/>
      <c r="V15" s="1" t="s">
        <v>32</v>
      </c>
      <c r="W15" s="1" t="str">
        <f t="shared" si="0"/>
        <v>ELE8456</v>
      </c>
      <c r="X15" s="1" t="str">
        <f t="shared" si="0"/>
        <v>ELE8456</v>
      </c>
      <c r="Y15" s="1" t="str">
        <f t="shared" si="0"/>
        <v>ELE8456</v>
      </c>
      <c r="Z15" s="1"/>
      <c r="AA15" s="1" t="s">
        <v>41</v>
      </c>
      <c r="AB15" s="1" t="s">
        <v>40</v>
      </c>
      <c r="AC15" s="1"/>
      <c r="AD15" s="1"/>
      <c r="AE15" s="5" t="s">
        <v>18</v>
      </c>
      <c r="AF15" s="1">
        <v>0</v>
      </c>
    </row>
    <row r="16" spans="1:32" x14ac:dyDescent="0.25">
      <c r="T16" s="1" t="s">
        <v>97</v>
      </c>
      <c r="U16" s="1"/>
      <c r="V16" s="1" t="s">
        <v>33</v>
      </c>
      <c r="W16" s="1" t="str">
        <f t="shared" si="0"/>
        <v>ELE8459</v>
      </c>
      <c r="X16" s="1" t="str">
        <f t="shared" si="0"/>
        <v>ELE8459</v>
      </c>
      <c r="Y16" s="1" t="str">
        <f t="shared" si="0"/>
        <v>ELE8459</v>
      </c>
      <c r="Z16" s="1"/>
      <c r="AA16" s="1" t="s">
        <v>42</v>
      </c>
      <c r="AB16" s="1" t="s">
        <v>41</v>
      </c>
      <c r="AC16" s="1"/>
      <c r="AD16" s="1"/>
      <c r="AE16" s="1" t="s">
        <v>69</v>
      </c>
      <c r="AF16" s="1">
        <v>3</v>
      </c>
    </row>
    <row r="17" spans="1:32" x14ac:dyDescent="0.25">
      <c r="A17" s="1" t="s">
        <v>51</v>
      </c>
      <c r="B17" s="1">
        <f>VLOOKUP(C17,$AE$10:$AF$108,2,0)</f>
        <v>3</v>
      </c>
      <c r="C17" s="4" t="s">
        <v>34</v>
      </c>
      <c r="E17" s="7" t="s">
        <v>87</v>
      </c>
      <c r="T17" s="1"/>
      <c r="U17" s="1"/>
      <c r="V17" s="1" t="s">
        <v>84</v>
      </c>
      <c r="W17" s="1" t="str">
        <f t="shared" si="0"/>
        <v>ELE8702</v>
      </c>
      <c r="X17" s="1" t="str">
        <f t="shared" si="0"/>
        <v>ELE8702</v>
      </c>
      <c r="Y17" s="1" t="str">
        <f t="shared" si="0"/>
        <v>ELE8702</v>
      </c>
      <c r="Z17" s="1"/>
      <c r="AA17" s="1"/>
      <c r="AB17" s="1" t="s">
        <v>42</v>
      </c>
      <c r="AC17" s="1"/>
      <c r="AD17" s="1"/>
      <c r="AE17" s="1" t="s">
        <v>68</v>
      </c>
      <c r="AF17" s="1">
        <v>3</v>
      </c>
    </row>
    <row r="18" spans="1:32" ht="16.5" thickBot="1" x14ac:dyDescent="0.3">
      <c r="A18" s="1" t="s">
        <v>51</v>
      </c>
      <c r="B18" s="1">
        <f>VLOOKUP(C18,$AE$10:$AF$108,2,0)</f>
        <v>3</v>
      </c>
      <c r="C18" s="4" t="s">
        <v>12</v>
      </c>
      <c r="E18" s="7" t="s">
        <v>87</v>
      </c>
      <c r="T18" s="1"/>
      <c r="U18" s="1"/>
      <c r="V18" s="1" t="s">
        <v>85</v>
      </c>
      <c r="W18" s="1" t="str">
        <f t="shared" si="0"/>
        <v>ELE8704</v>
      </c>
      <c r="X18" s="1" t="str">
        <f t="shared" si="0"/>
        <v>ELE8704</v>
      </c>
      <c r="Y18" s="1" t="str">
        <f t="shared" si="0"/>
        <v>ELE8704</v>
      </c>
      <c r="Z18" s="1"/>
      <c r="AA18" s="1"/>
      <c r="AB18" s="1"/>
      <c r="AC18" s="1"/>
      <c r="AD18" s="1"/>
      <c r="AE18" s="1" t="s">
        <v>70</v>
      </c>
      <c r="AF18" s="1">
        <v>3</v>
      </c>
    </row>
    <row r="19" spans="1:32" ht="17.25" thickTop="1" thickBot="1" x14ac:dyDescent="0.3">
      <c r="A19" s="1" t="s">
        <v>51</v>
      </c>
      <c r="B19" s="1">
        <f>VLOOKUP(C19,$AE$10:$AF$108,2,0)</f>
        <v>0</v>
      </c>
      <c r="C19" s="10" t="s">
        <v>6</v>
      </c>
      <c r="D19" s="1" t="str">
        <f>IF(C$101=TRUE,"Déjà choisi!","")</f>
        <v/>
      </c>
      <c r="T19" s="1"/>
      <c r="U19" s="1"/>
      <c r="V19" s="1" t="s">
        <v>80</v>
      </c>
      <c r="W19" s="1" t="str">
        <f t="shared" si="0"/>
        <v>INF6422</v>
      </c>
      <c r="X19" s="1" t="str">
        <f t="shared" si="0"/>
        <v>INF6422</v>
      </c>
      <c r="Y19" s="1" t="str">
        <f t="shared" si="0"/>
        <v>INF6422</v>
      </c>
      <c r="Z19" s="1"/>
      <c r="AA19" s="1"/>
      <c r="AB19" s="1"/>
      <c r="AC19" s="1"/>
      <c r="AD19" s="1"/>
      <c r="AE19" s="1" t="s">
        <v>19</v>
      </c>
      <c r="AF19" s="1">
        <v>3</v>
      </c>
    </row>
    <row r="20" spans="1:32" ht="17.25" thickTop="1" thickBot="1" x14ac:dyDescent="0.3">
      <c r="A20" s="1" t="s">
        <v>51</v>
      </c>
      <c r="B20" s="1">
        <f>VLOOKUP(C20,$AE$10:$AF$108,2,0)</f>
        <v>0</v>
      </c>
      <c r="C20" s="10" t="s">
        <v>7</v>
      </c>
      <c r="D20" s="1" t="str">
        <f>IF(D$101=TRUE,"Déjà choisi!","")</f>
        <v/>
      </c>
      <c r="T20" s="1"/>
      <c r="U20" s="1"/>
      <c r="V20" s="1" t="s">
        <v>81</v>
      </c>
      <c r="W20" s="1" t="str">
        <f t="shared" si="0"/>
        <v>INF6600</v>
      </c>
      <c r="X20" s="1" t="str">
        <f t="shared" si="0"/>
        <v>INF6600</v>
      </c>
      <c r="Y20" s="1" t="str">
        <f t="shared" si="0"/>
        <v>INF6600</v>
      </c>
      <c r="Z20" s="1"/>
      <c r="AA20" s="1"/>
      <c r="AB20" s="1"/>
      <c r="AC20" s="1"/>
      <c r="AD20" s="1"/>
      <c r="AE20" s="1" t="s">
        <v>43</v>
      </c>
      <c r="AF20" s="1">
        <v>3</v>
      </c>
    </row>
    <row r="21" spans="1:32" ht="17.25" thickTop="1" thickBot="1" x14ac:dyDescent="0.3">
      <c r="A21" s="1" t="s">
        <v>51</v>
      </c>
      <c r="B21" s="1">
        <f>VLOOKUP(C21,$AE$10:$AF$108,2,0)</f>
        <v>0</v>
      </c>
      <c r="C21" s="10" t="s">
        <v>8</v>
      </c>
      <c r="D21" s="29"/>
      <c r="E21" s="32" t="str">
        <f>IF(C21="Autre cours","&lt;-- Entrez le sigle du cours de 3 crédits","")</f>
        <v/>
      </c>
      <c r="F21" s="33"/>
      <c r="G21" s="34"/>
      <c r="T21" s="1"/>
      <c r="U21" s="1"/>
      <c r="V21" s="1" t="s">
        <v>82</v>
      </c>
      <c r="W21" s="1" t="str">
        <f t="shared" si="0"/>
        <v>INF8402</v>
      </c>
      <c r="X21" s="1" t="str">
        <f t="shared" si="0"/>
        <v>INF8402</v>
      </c>
      <c r="Y21" s="1" t="str">
        <f t="shared" si="0"/>
        <v>INF8402</v>
      </c>
      <c r="Z21" s="1"/>
      <c r="AA21" s="1"/>
      <c r="AB21" s="1"/>
      <c r="AC21" s="1"/>
      <c r="AD21" s="1"/>
      <c r="AE21" s="1" t="s">
        <v>4</v>
      </c>
      <c r="AF21" s="1">
        <v>3</v>
      </c>
    </row>
    <row r="22" spans="1:32" ht="16.5" thickTop="1" x14ac:dyDescent="0.25">
      <c r="B22" s="6">
        <f>SUM(B17:B21)</f>
        <v>6</v>
      </c>
      <c r="C22" s="7" t="s">
        <v>50</v>
      </c>
      <c r="E22" s="32" t="str">
        <f>IF(C21="Autre cours","(cours de 3 cr. approuvé par dir. d'études)","")</f>
        <v/>
      </c>
      <c r="F22" s="33"/>
      <c r="G22" s="34"/>
      <c r="T22" s="1"/>
      <c r="U22" s="1"/>
      <c r="V22" s="1" t="s">
        <v>77</v>
      </c>
      <c r="W22" s="1" t="str">
        <f t="shared" si="0"/>
        <v>MTH6306</v>
      </c>
      <c r="X22" s="1" t="str">
        <f t="shared" si="0"/>
        <v>MTH6306</v>
      </c>
      <c r="Y22" s="1" t="str">
        <f t="shared" si="0"/>
        <v>MTH6306</v>
      </c>
      <c r="Z22" s="1"/>
      <c r="AA22" s="1"/>
      <c r="AB22" s="1"/>
      <c r="AC22" s="1"/>
      <c r="AD22" s="5"/>
      <c r="AE22" s="1" t="s">
        <v>9</v>
      </c>
      <c r="AF22" s="1">
        <v>3</v>
      </c>
    </row>
    <row r="23" spans="1:32" ht="16.5" thickBot="1" x14ac:dyDescent="0.3">
      <c r="T23" s="1"/>
      <c r="U23" s="1"/>
      <c r="V23" s="1" t="s">
        <v>78</v>
      </c>
      <c r="W23" s="1" t="str">
        <f t="shared" si="0"/>
        <v>MTH6312</v>
      </c>
      <c r="X23" s="1" t="str">
        <f t="shared" si="0"/>
        <v>MTH6312</v>
      </c>
      <c r="Y23" s="1" t="str">
        <f t="shared" si="0"/>
        <v>MTH6312</v>
      </c>
      <c r="Z23" s="1"/>
      <c r="AA23" s="1"/>
      <c r="AB23" s="1"/>
      <c r="AC23" s="1"/>
      <c r="AD23" s="1"/>
      <c r="AE23" s="1" t="s">
        <v>64</v>
      </c>
      <c r="AF23" s="1">
        <v>3</v>
      </c>
    </row>
    <row r="24" spans="1:32" ht="17.25" thickTop="1" thickBot="1" x14ac:dyDescent="0.3">
      <c r="A24" s="1" t="s">
        <v>52</v>
      </c>
      <c r="B24" s="1">
        <f>VLOOKUP(C24,$AE$10:$AF$108,2,0)</f>
        <v>0</v>
      </c>
      <c r="C24" s="10" t="s">
        <v>6</v>
      </c>
      <c r="E24" s="2"/>
      <c r="T24" s="1"/>
      <c r="U24" s="1"/>
      <c r="V24" s="1" t="s">
        <v>79</v>
      </c>
      <c r="W24" s="1" t="str">
        <f t="shared" si="0"/>
        <v>MTH8302</v>
      </c>
      <c r="X24" s="1" t="str">
        <f t="shared" si="0"/>
        <v>MTH8302</v>
      </c>
      <c r="Y24" s="1" t="str">
        <f t="shared" si="0"/>
        <v>MTH8302</v>
      </c>
      <c r="Z24" s="1"/>
      <c r="AA24" s="1"/>
      <c r="AB24" s="1"/>
      <c r="AC24" s="1"/>
      <c r="AD24" s="5"/>
      <c r="AE24" s="1" t="s">
        <v>72</v>
      </c>
      <c r="AF24" s="1">
        <v>3</v>
      </c>
    </row>
    <row r="25" spans="1:32" ht="17.25" thickTop="1" thickBot="1" x14ac:dyDescent="0.3">
      <c r="A25" s="1" t="s">
        <v>52</v>
      </c>
      <c r="B25" s="1">
        <f>VLOOKUP(C25,$AE$10:$AF$108,2,0)</f>
        <v>0</v>
      </c>
      <c r="C25" s="10" t="s">
        <v>7</v>
      </c>
      <c r="D25" s="1" t="str">
        <f>IF(C$105=TRUE,"Déjà choisi!","")</f>
        <v/>
      </c>
      <c r="E25" s="2" t="s">
        <v>93</v>
      </c>
      <c r="T25" s="1"/>
      <c r="U25" s="1"/>
      <c r="V25" s="1" t="s">
        <v>75</v>
      </c>
      <c r="W25" s="1" t="str">
        <f t="shared" si="0"/>
        <v>MTH8408</v>
      </c>
      <c r="X25" s="1" t="str">
        <f t="shared" si="0"/>
        <v>MTH8408</v>
      </c>
      <c r="Y25" s="1" t="str">
        <f t="shared" si="0"/>
        <v>MTH8408</v>
      </c>
      <c r="Z25" s="1"/>
      <c r="AA25" s="1"/>
      <c r="AB25" s="1"/>
      <c r="AC25" s="1"/>
      <c r="AD25" s="5"/>
      <c r="AE25" s="1" t="s">
        <v>73</v>
      </c>
      <c r="AF25" s="1">
        <v>3</v>
      </c>
    </row>
    <row r="26" spans="1:32" ht="17.25" thickTop="1" thickBot="1" x14ac:dyDescent="0.3">
      <c r="A26" s="1" t="s">
        <v>52</v>
      </c>
      <c r="B26" s="1">
        <f>VLOOKUP(C26,$AE$10:$AF$108,2,0)</f>
        <v>0</v>
      </c>
      <c r="C26" s="10" t="s">
        <v>8</v>
      </c>
      <c r="D26" s="29"/>
      <c r="E26" s="32" t="str">
        <f>IF(C26="Cours au choix","&lt;-- Entrez le sigle du cours de 3 crédits","")</f>
        <v/>
      </c>
      <c r="F26" s="33"/>
      <c r="G26" s="34"/>
      <c r="T26" s="1"/>
      <c r="U26" s="1"/>
      <c r="V26" s="1" t="s">
        <v>76</v>
      </c>
      <c r="W26" s="1" t="str">
        <f t="shared" si="0"/>
        <v>MTH8414</v>
      </c>
      <c r="X26" s="1" t="str">
        <f t="shared" si="0"/>
        <v>MTH8414</v>
      </c>
      <c r="Y26" s="1" t="str">
        <f t="shared" si="0"/>
        <v>MTH8414</v>
      </c>
      <c r="Z26" s="1"/>
      <c r="AA26" s="1"/>
      <c r="AB26" s="1"/>
      <c r="AC26" s="1"/>
      <c r="AD26" s="5"/>
      <c r="AE26" s="1" t="s">
        <v>74</v>
      </c>
      <c r="AF26" s="1">
        <v>3</v>
      </c>
    </row>
    <row r="27" spans="1:32" ht="16.5" thickTop="1" x14ac:dyDescent="0.25">
      <c r="B27" s="6">
        <f>SUM(B24:B26)</f>
        <v>0</v>
      </c>
      <c r="C27" s="7" t="s">
        <v>50</v>
      </c>
      <c r="E27" s="32" t="str">
        <f>IF(C26="Cours au choix","(cours de 3 cr. approuvé par dir. d'études)","")</f>
        <v/>
      </c>
      <c r="F27" s="33"/>
      <c r="G27" s="34"/>
      <c r="T27" s="1"/>
      <c r="U27" s="1"/>
      <c r="V27" s="1"/>
      <c r="W27" s="1"/>
      <c r="X27" s="1"/>
      <c r="Y27" s="1" t="s">
        <v>97</v>
      </c>
      <c r="Z27" s="1"/>
      <c r="AA27" s="1"/>
      <c r="AB27" s="1"/>
      <c r="AC27" s="1"/>
      <c r="AD27" s="5"/>
      <c r="AE27" s="1" t="s">
        <v>83</v>
      </c>
      <c r="AF27" s="1">
        <v>3</v>
      </c>
    </row>
    <row r="28" spans="1:32" x14ac:dyDescent="0.25">
      <c r="C28" s="7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31</v>
      </c>
      <c r="AF28" s="1">
        <v>3</v>
      </c>
    </row>
    <row r="29" spans="1:32" x14ac:dyDescent="0.25">
      <c r="A29" s="1" t="s">
        <v>54</v>
      </c>
      <c r="B29" s="8">
        <f>B15+B22+B27</f>
        <v>12</v>
      </c>
      <c r="C29" s="7" t="s">
        <v>55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32</v>
      </c>
      <c r="AF29" s="1">
        <v>3</v>
      </c>
    </row>
    <row r="30" spans="1:32" x14ac:dyDescent="0.25"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33</v>
      </c>
      <c r="AF30" s="1">
        <v>3</v>
      </c>
    </row>
    <row r="31" spans="1:32" ht="18.75" x14ac:dyDescent="0.3">
      <c r="A31" s="18" t="s">
        <v>89</v>
      </c>
      <c r="B31" s="18"/>
      <c r="C31" s="18"/>
      <c r="D31" s="18"/>
      <c r="E31" s="18"/>
      <c r="F31" s="18"/>
      <c r="G31" s="18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 t="s">
        <v>84</v>
      </c>
      <c r="AF31" s="1">
        <v>3</v>
      </c>
    </row>
    <row r="32" spans="1:32" x14ac:dyDescent="0.25">
      <c r="T32" s="1"/>
      <c r="U32" s="1"/>
      <c r="V32" s="1"/>
      <c r="W32" s="1"/>
      <c r="Z32" s="1"/>
      <c r="AA32" s="1"/>
      <c r="AB32" s="1"/>
      <c r="AC32" s="1"/>
      <c r="AD32" s="1"/>
      <c r="AE32" s="1" t="s">
        <v>85</v>
      </c>
      <c r="AF32" s="1">
        <v>3</v>
      </c>
    </row>
    <row r="33" spans="2:32" ht="17.25" x14ac:dyDescent="0.3">
      <c r="B33" s="30" t="s">
        <v>95</v>
      </c>
      <c r="C33" s="28"/>
      <c r="D33" s="28"/>
      <c r="E33" s="35" t="s">
        <v>96</v>
      </c>
      <c r="F33" s="36"/>
      <c r="G33" s="20"/>
      <c r="T33" s="1"/>
      <c r="U33" s="1"/>
      <c r="V33" s="1"/>
      <c r="W33" s="1"/>
      <c r="Z33" s="1"/>
      <c r="AA33" s="1"/>
      <c r="AB33" s="1"/>
      <c r="AC33" s="1"/>
      <c r="AD33" s="1"/>
      <c r="AE33" s="1" t="s">
        <v>10</v>
      </c>
      <c r="AF33" s="1">
        <v>3</v>
      </c>
    </row>
    <row r="34" spans="2:32" ht="17.25" x14ac:dyDescent="0.3">
      <c r="B34" s="27" t="s">
        <v>90</v>
      </c>
      <c r="C34" s="28"/>
      <c r="D34" s="28"/>
      <c r="E34" s="28"/>
      <c r="F34" s="21"/>
      <c r="G34" s="20"/>
      <c r="T34" s="1"/>
      <c r="U34" s="1"/>
      <c r="V34" s="1"/>
      <c r="W34" s="1"/>
      <c r="Z34" s="1"/>
      <c r="AA34" s="1"/>
      <c r="AB34" s="1"/>
      <c r="AC34" s="1"/>
      <c r="AD34" s="1"/>
      <c r="AE34" s="1" t="s">
        <v>36</v>
      </c>
      <c r="AF34" s="1">
        <v>6</v>
      </c>
    </row>
    <row r="35" spans="2:32" ht="17.25" x14ac:dyDescent="0.3">
      <c r="B35" s="27" t="s">
        <v>94</v>
      </c>
      <c r="C35" s="28"/>
      <c r="D35" s="28"/>
      <c r="E35" s="35" t="s">
        <v>91</v>
      </c>
      <c r="F35" s="36"/>
      <c r="G35" s="20"/>
      <c r="T35" s="1"/>
      <c r="U35" s="1"/>
      <c r="V35" s="1"/>
      <c r="W35" s="1"/>
      <c r="Z35" s="1"/>
      <c r="AA35" s="1"/>
      <c r="AB35" s="1"/>
      <c r="AC35" s="1"/>
      <c r="AD35" s="1"/>
      <c r="AE35" s="1" t="s">
        <v>37</v>
      </c>
      <c r="AF35" s="1">
        <v>9</v>
      </c>
    </row>
    <row r="36" spans="2:32" ht="17.25" x14ac:dyDescent="0.3">
      <c r="B36" s="9"/>
      <c r="C36" s="28"/>
      <c r="D36" s="28"/>
      <c r="E36" s="28"/>
      <c r="F36" s="21"/>
      <c r="G36" s="20"/>
      <c r="T36" s="1"/>
      <c r="U36" s="1"/>
      <c r="V36" s="1"/>
      <c r="W36" s="1"/>
      <c r="Z36" s="1"/>
      <c r="AA36" s="1"/>
      <c r="AB36" s="1"/>
      <c r="AC36" s="1"/>
      <c r="AD36" s="1"/>
      <c r="AE36" s="1" t="s">
        <v>38</v>
      </c>
      <c r="AF36" s="1">
        <v>12</v>
      </c>
    </row>
    <row r="37" spans="2:32" ht="17.25" x14ac:dyDescent="0.3">
      <c r="B37" s="27" t="s">
        <v>92</v>
      </c>
      <c r="C37" s="9"/>
      <c r="D37" s="9"/>
      <c r="E37" s="9"/>
      <c r="T37" s="1"/>
      <c r="U37" s="1"/>
      <c r="V37" s="1"/>
      <c r="W37" s="1"/>
      <c r="Z37" s="1"/>
      <c r="AA37" s="1"/>
      <c r="AB37" s="1"/>
      <c r="AC37" s="1"/>
      <c r="AD37" s="1"/>
      <c r="AE37" s="1" t="s">
        <v>39</v>
      </c>
      <c r="AF37" s="1">
        <v>15</v>
      </c>
    </row>
    <row r="38" spans="2:32" x14ac:dyDescent="0.25">
      <c r="T38" s="1"/>
      <c r="U38" s="1"/>
      <c r="V38" s="1"/>
      <c r="W38" s="1"/>
      <c r="Z38" s="1"/>
      <c r="AA38" s="1"/>
      <c r="AB38" s="1"/>
      <c r="AC38" s="1"/>
      <c r="AD38" s="1"/>
      <c r="AE38" s="1" t="s">
        <v>40</v>
      </c>
      <c r="AF38" s="1">
        <v>3</v>
      </c>
    </row>
    <row r="39" spans="2:32" x14ac:dyDescent="0.25">
      <c r="T39" s="1"/>
      <c r="U39" s="1"/>
      <c r="V39" s="1"/>
      <c r="W39" s="1"/>
      <c r="Z39" s="1"/>
      <c r="AA39" s="1"/>
      <c r="AB39" s="1"/>
      <c r="AC39" s="1"/>
      <c r="AD39" s="1"/>
      <c r="AE39" s="1" t="s">
        <v>41</v>
      </c>
      <c r="AF39" s="1">
        <v>12</v>
      </c>
    </row>
    <row r="40" spans="2:32" x14ac:dyDescent="0.25">
      <c r="T40" s="1"/>
      <c r="U40" s="1"/>
      <c r="V40" s="1"/>
      <c r="W40" s="1"/>
      <c r="Z40" s="1"/>
      <c r="AA40" s="1"/>
      <c r="AB40" s="1"/>
      <c r="AC40" s="1"/>
      <c r="AD40" s="1"/>
      <c r="AE40" s="1" t="s">
        <v>42</v>
      </c>
      <c r="AF40" s="1">
        <v>12</v>
      </c>
    </row>
    <row r="41" spans="2:32" x14ac:dyDescent="0.25">
      <c r="T41" s="1"/>
      <c r="U41" s="1"/>
      <c r="V41" s="1"/>
      <c r="W41" s="1"/>
      <c r="Z41" s="1"/>
      <c r="AA41" s="1"/>
      <c r="AB41" s="1"/>
      <c r="AC41" s="1"/>
      <c r="AD41" s="1"/>
      <c r="AE41" s="1" t="s">
        <v>11</v>
      </c>
      <c r="AF41" s="1">
        <v>3</v>
      </c>
    </row>
    <row r="42" spans="2:32" x14ac:dyDescent="0.25">
      <c r="T42" s="1"/>
      <c r="U42" s="1"/>
      <c r="V42" s="1"/>
      <c r="W42" s="1"/>
      <c r="Z42" s="1"/>
      <c r="AA42" s="1"/>
      <c r="AB42" s="1"/>
      <c r="AC42" s="1"/>
      <c r="AD42" s="1"/>
      <c r="AE42" s="1" t="s">
        <v>2</v>
      </c>
      <c r="AF42" s="1">
        <v>3</v>
      </c>
    </row>
    <row r="43" spans="2:32" x14ac:dyDescent="0.25">
      <c r="T43" s="1"/>
      <c r="U43" s="1"/>
      <c r="V43" s="1"/>
      <c r="W43" s="1"/>
      <c r="Z43" s="1"/>
      <c r="AA43" s="1"/>
      <c r="AB43" s="1"/>
      <c r="AC43" s="1"/>
      <c r="AD43" s="1"/>
      <c r="AE43" s="1" t="s">
        <v>0</v>
      </c>
      <c r="AF43" s="1">
        <v>3</v>
      </c>
    </row>
    <row r="44" spans="2:32" x14ac:dyDescent="0.25">
      <c r="T44" s="1"/>
      <c r="U44" s="1"/>
      <c r="V44" s="1"/>
      <c r="W44" s="1"/>
      <c r="Z44" s="1"/>
      <c r="AA44" s="1"/>
      <c r="AB44" s="1"/>
      <c r="AC44" s="1"/>
      <c r="AD44" s="1"/>
      <c r="AE44" s="1" t="s">
        <v>1</v>
      </c>
      <c r="AF44" s="1">
        <v>3</v>
      </c>
    </row>
    <row r="45" spans="2:32" x14ac:dyDescent="0.25">
      <c r="T45" s="1"/>
      <c r="U45" s="1"/>
      <c r="V45" s="1"/>
      <c r="W45" s="1"/>
      <c r="Z45" s="1"/>
      <c r="AA45" s="1"/>
      <c r="AB45" s="1"/>
      <c r="AC45" s="1"/>
      <c r="AD45" s="1"/>
      <c r="AE45" s="1" t="s">
        <v>71</v>
      </c>
      <c r="AF45" s="1">
        <v>3</v>
      </c>
    </row>
    <row r="46" spans="2:32" x14ac:dyDescent="0.25">
      <c r="T46" s="1"/>
      <c r="U46" s="1"/>
      <c r="V46" s="1"/>
      <c r="W46" s="1"/>
      <c r="Z46" s="1"/>
      <c r="AA46" s="1"/>
      <c r="AB46" s="1"/>
      <c r="AC46" s="1"/>
      <c r="AD46" s="1"/>
      <c r="AE46" s="1" t="s">
        <v>17</v>
      </c>
      <c r="AF46" s="1">
        <v>3</v>
      </c>
    </row>
    <row r="47" spans="2:32" x14ac:dyDescent="0.25">
      <c r="T47" s="1"/>
      <c r="U47" s="1"/>
      <c r="V47" s="1"/>
      <c r="W47" s="1"/>
      <c r="Z47" s="1"/>
      <c r="AA47" s="1"/>
      <c r="AB47" s="1"/>
      <c r="AC47" s="1"/>
      <c r="AD47" s="1"/>
      <c r="AE47" s="1" t="s">
        <v>34</v>
      </c>
      <c r="AF47" s="1">
        <v>3</v>
      </c>
    </row>
    <row r="48" spans="2:32" x14ac:dyDescent="0.25">
      <c r="T48" s="1"/>
      <c r="U48" s="1"/>
      <c r="V48" s="1"/>
      <c r="W48" s="1"/>
      <c r="Z48" s="1"/>
      <c r="AA48" s="1"/>
      <c r="AB48" s="1"/>
      <c r="AC48" s="1"/>
      <c r="AD48" s="1"/>
      <c r="AE48" s="1" t="s">
        <v>13</v>
      </c>
      <c r="AF48" s="1">
        <v>3</v>
      </c>
    </row>
    <row r="49" spans="20:32" x14ac:dyDescent="0.25">
      <c r="T49" s="1"/>
      <c r="U49" s="1"/>
      <c r="V49" s="1"/>
      <c r="W49" s="1"/>
      <c r="Z49" s="1"/>
      <c r="AA49" s="1"/>
      <c r="AB49" s="1"/>
      <c r="AC49" s="1"/>
      <c r="AD49" s="1"/>
      <c r="AE49" s="1" t="s">
        <v>12</v>
      </c>
      <c r="AF49" s="1">
        <v>3</v>
      </c>
    </row>
    <row r="50" spans="20:32" x14ac:dyDescent="0.25">
      <c r="T50" s="1"/>
      <c r="U50" s="1"/>
      <c r="V50" s="1"/>
      <c r="W50" s="1"/>
      <c r="Z50" s="1"/>
      <c r="AA50" s="1"/>
      <c r="AB50" s="1"/>
      <c r="AC50" s="1"/>
      <c r="AD50" s="1"/>
      <c r="AE50" s="1" t="s">
        <v>25</v>
      </c>
      <c r="AF50" s="1">
        <v>3</v>
      </c>
    </row>
    <row r="51" spans="20:32" x14ac:dyDescent="0.25">
      <c r="T51" s="1"/>
      <c r="U51" s="1"/>
      <c r="V51" s="1"/>
      <c r="W51" s="1"/>
      <c r="Z51" s="1"/>
      <c r="AA51" s="1"/>
      <c r="AB51" s="1"/>
      <c r="AC51" s="1"/>
      <c r="AD51" s="1"/>
      <c r="AE51" s="1" t="s">
        <v>26</v>
      </c>
      <c r="AF51" s="1">
        <v>3</v>
      </c>
    </row>
    <row r="52" spans="20:32" x14ac:dyDescent="0.25">
      <c r="T52" s="1"/>
      <c r="U52" s="1"/>
      <c r="V52" s="1"/>
      <c r="W52" s="1"/>
      <c r="Z52" s="1"/>
      <c r="AA52" s="1"/>
      <c r="AB52" s="1"/>
      <c r="AC52" s="1"/>
      <c r="AD52" s="1"/>
      <c r="AE52" s="1" t="s">
        <v>27</v>
      </c>
      <c r="AF52" s="1">
        <v>3</v>
      </c>
    </row>
    <row r="53" spans="20:32" x14ac:dyDescent="0.25">
      <c r="T53" s="1"/>
      <c r="U53" s="1"/>
      <c r="V53" s="1"/>
      <c r="W53" s="1"/>
      <c r="Z53" s="1"/>
      <c r="AA53" s="1"/>
      <c r="AB53" s="1"/>
      <c r="AC53" s="1"/>
      <c r="AD53" s="1"/>
      <c r="AE53" s="1" t="s">
        <v>28</v>
      </c>
      <c r="AF53" s="1">
        <v>3</v>
      </c>
    </row>
    <row r="54" spans="20:32" x14ac:dyDescent="0.25">
      <c r="T54" s="1"/>
      <c r="U54" s="1"/>
      <c r="V54" s="1"/>
      <c r="W54" s="1"/>
      <c r="Z54" s="1"/>
      <c r="AA54" s="1"/>
      <c r="AB54" s="1"/>
      <c r="AC54" s="1"/>
      <c r="AD54" s="1"/>
      <c r="AE54" s="1" t="s">
        <v>29</v>
      </c>
      <c r="AF54" s="1">
        <v>3</v>
      </c>
    </row>
    <row r="55" spans="20:32" x14ac:dyDescent="0.25">
      <c r="T55" s="1"/>
      <c r="U55" s="1"/>
      <c r="V55" s="1"/>
      <c r="W55" s="1"/>
      <c r="Z55" s="1"/>
      <c r="AA55" s="1"/>
      <c r="AB55" s="1"/>
      <c r="AC55" s="1"/>
      <c r="AD55" s="1"/>
      <c r="AE55" s="1" t="s">
        <v>16</v>
      </c>
      <c r="AF55" s="1">
        <v>3</v>
      </c>
    </row>
    <row r="56" spans="20:32" x14ac:dyDescent="0.25">
      <c r="T56" s="1"/>
      <c r="U56" s="1"/>
      <c r="V56" s="1"/>
      <c r="W56" s="1"/>
      <c r="Z56" s="1"/>
      <c r="AA56" s="1"/>
      <c r="AB56" s="1"/>
      <c r="AC56" s="1"/>
      <c r="AD56" s="1"/>
      <c r="AE56" s="1" t="s">
        <v>14</v>
      </c>
      <c r="AF56" s="1">
        <v>3</v>
      </c>
    </row>
    <row r="57" spans="20:32" x14ac:dyDescent="0.25">
      <c r="T57" s="1"/>
      <c r="U57" s="1"/>
      <c r="V57" s="1"/>
      <c r="W57" s="1"/>
      <c r="Z57" s="1"/>
      <c r="AA57" s="1"/>
      <c r="AB57" s="1"/>
      <c r="AC57" s="1"/>
      <c r="AD57" s="1"/>
      <c r="AE57" s="1" t="s">
        <v>15</v>
      </c>
      <c r="AF57" s="1">
        <v>3</v>
      </c>
    </row>
    <row r="58" spans="20:32" x14ac:dyDescent="0.25">
      <c r="T58" s="1"/>
      <c r="U58" s="1"/>
      <c r="V58" s="1"/>
      <c r="W58" s="1"/>
      <c r="Z58" s="1"/>
      <c r="AA58" s="1"/>
      <c r="AB58" s="1"/>
      <c r="AC58" s="1"/>
      <c r="AD58" s="1"/>
      <c r="AE58" s="12" t="s">
        <v>80</v>
      </c>
      <c r="AF58" s="13">
        <v>3</v>
      </c>
    </row>
    <row r="59" spans="20:32" x14ac:dyDescent="0.25">
      <c r="T59" s="1"/>
      <c r="U59" s="1"/>
      <c r="V59" s="1"/>
      <c r="W59" s="1"/>
      <c r="Z59" s="1"/>
      <c r="AA59" s="1"/>
      <c r="AB59" s="1"/>
      <c r="AC59" s="1"/>
      <c r="AD59" s="1"/>
      <c r="AE59" s="1" t="s">
        <v>81</v>
      </c>
      <c r="AF59" s="1">
        <v>3</v>
      </c>
    </row>
    <row r="60" spans="20:32" x14ac:dyDescent="0.25">
      <c r="T60" s="1"/>
      <c r="U60" s="1"/>
      <c r="V60" s="1"/>
      <c r="W60" s="1"/>
      <c r="Z60" s="1"/>
      <c r="AA60" s="1"/>
      <c r="AB60" s="1"/>
      <c r="AC60" s="1"/>
      <c r="AD60" s="1"/>
      <c r="AE60" s="1" t="s">
        <v>82</v>
      </c>
      <c r="AF60" s="1">
        <v>3</v>
      </c>
    </row>
    <row r="61" spans="20:32" x14ac:dyDescent="0.25">
      <c r="T61" s="1"/>
      <c r="U61" s="1"/>
      <c r="V61" s="1"/>
      <c r="W61" s="1"/>
      <c r="Z61" s="1"/>
      <c r="AA61" s="1"/>
      <c r="AB61" s="1"/>
      <c r="AC61" s="1"/>
      <c r="AD61" s="1"/>
      <c r="AE61" s="1" t="s">
        <v>20</v>
      </c>
      <c r="AF61" s="1">
        <v>3</v>
      </c>
    </row>
    <row r="62" spans="20:32" x14ac:dyDescent="0.25">
      <c r="T62" s="1"/>
      <c r="U62" s="1"/>
      <c r="V62" s="1"/>
      <c r="W62" s="1"/>
      <c r="Z62" s="1"/>
      <c r="AA62" s="1"/>
      <c r="AB62" s="1"/>
      <c r="AC62" s="1"/>
      <c r="AD62" s="1"/>
      <c r="AE62" s="1" t="s">
        <v>21</v>
      </c>
      <c r="AF62" s="1">
        <v>3</v>
      </c>
    </row>
    <row r="63" spans="20:32" x14ac:dyDescent="0.25">
      <c r="AE63" s="11" t="s">
        <v>66</v>
      </c>
      <c r="AF63" s="11">
        <v>3</v>
      </c>
    </row>
    <row r="64" spans="20:32" x14ac:dyDescent="0.25">
      <c r="AE64" s="1" t="s">
        <v>22</v>
      </c>
      <c r="AF64" s="1">
        <v>3</v>
      </c>
    </row>
    <row r="65" spans="31:32" x14ac:dyDescent="0.25">
      <c r="AE65" s="1" t="s">
        <v>30</v>
      </c>
      <c r="AF65" s="1">
        <v>3</v>
      </c>
    </row>
    <row r="66" spans="31:32" x14ac:dyDescent="0.25">
      <c r="AE66" s="1" t="s">
        <v>65</v>
      </c>
      <c r="AF66" s="1">
        <v>3</v>
      </c>
    </row>
    <row r="67" spans="31:32" x14ac:dyDescent="0.25">
      <c r="AE67" s="14" t="s">
        <v>62</v>
      </c>
      <c r="AF67" s="14">
        <v>3</v>
      </c>
    </row>
    <row r="68" spans="31:32" x14ac:dyDescent="0.25">
      <c r="AE68" s="1" t="s">
        <v>3</v>
      </c>
      <c r="AF68" s="1">
        <v>3</v>
      </c>
    </row>
    <row r="69" spans="31:32" x14ac:dyDescent="0.25">
      <c r="AE69" s="1" t="s">
        <v>23</v>
      </c>
      <c r="AF69" s="1">
        <v>3</v>
      </c>
    </row>
    <row r="70" spans="31:32" x14ac:dyDescent="0.25">
      <c r="AE70" s="1" t="s">
        <v>24</v>
      </c>
      <c r="AF70" s="1">
        <v>3</v>
      </c>
    </row>
    <row r="71" spans="31:32" x14ac:dyDescent="0.25">
      <c r="AE71" s="1" t="s">
        <v>77</v>
      </c>
      <c r="AF71" s="1">
        <v>3</v>
      </c>
    </row>
    <row r="72" spans="31:32" x14ac:dyDescent="0.25">
      <c r="AE72" s="1" t="s">
        <v>78</v>
      </c>
      <c r="AF72" s="1">
        <v>3</v>
      </c>
    </row>
    <row r="73" spans="31:32" x14ac:dyDescent="0.25">
      <c r="AE73" s="1" t="s">
        <v>79</v>
      </c>
      <c r="AF73" s="1">
        <v>3</v>
      </c>
    </row>
    <row r="74" spans="31:32" x14ac:dyDescent="0.25">
      <c r="AE74" s="1" t="s">
        <v>75</v>
      </c>
      <c r="AF74" s="1">
        <v>3</v>
      </c>
    </row>
    <row r="75" spans="31:32" x14ac:dyDescent="0.25">
      <c r="AE75" s="1" t="s">
        <v>76</v>
      </c>
      <c r="AF75" s="1">
        <v>3</v>
      </c>
    </row>
    <row r="76" spans="31:32" x14ac:dyDescent="0.25">
      <c r="AE76" s="14" t="s">
        <v>5</v>
      </c>
      <c r="AF76" s="14">
        <v>3</v>
      </c>
    </row>
    <row r="101" spans="3:5" hidden="1" x14ac:dyDescent="0.25">
      <c r="C101" s="1" t="b">
        <f>FALSE</f>
        <v>0</v>
      </c>
      <c r="D101" s="1" t="b">
        <f>FALSE</f>
        <v>0</v>
      </c>
      <c r="E101" s="1" t="b">
        <f>FALSE</f>
        <v>0</v>
      </c>
    </row>
    <row r="102" spans="3:5" hidden="1" x14ac:dyDescent="0.25">
      <c r="D102" s="1" t="b">
        <f>$C$20=$C19</f>
        <v>0</v>
      </c>
      <c r="E102" s="1" t="b">
        <f>$C$21=$C19</f>
        <v>0</v>
      </c>
    </row>
    <row r="103" spans="3:5" hidden="1" x14ac:dyDescent="0.25">
      <c r="E103" s="1" t="b">
        <f>$C$21=$C20</f>
        <v>0</v>
      </c>
    </row>
    <row r="104" spans="3:5" hidden="1" x14ac:dyDescent="0.25">
      <c r="C104" s="9" t="b">
        <f>OR(C101:C103)</f>
        <v>0</v>
      </c>
      <c r="D104" s="9" t="b">
        <f>OR(D101:D103)</f>
        <v>0</v>
      </c>
      <c r="E104" s="9" t="b">
        <f>OR(E101:E103)</f>
        <v>0</v>
      </c>
    </row>
    <row r="105" spans="3:5" hidden="1" x14ac:dyDescent="0.25"/>
    <row r="106" spans="3:5" hidden="1" x14ac:dyDescent="0.25"/>
    <row r="107" spans="3:5" hidden="1" x14ac:dyDescent="0.25"/>
    <row r="108" spans="3:5" hidden="1" x14ac:dyDescent="0.25">
      <c r="C108" s="9" t="b">
        <f>C25=C24</f>
        <v>0</v>
      </c>
      <c r="D108" s="9"/>
    </row>
  </sheetData>
  <sheetProtection sheet="1" objects="1" scenarios="1"/>
  <mergeCells count="3">
    <mergeCell ref="E33:F33"/>
    <mergeCell ref="E35:F35"/>
    <mergeCell ref="A5:G5"/>
  </mergeCells>
  <conditionalFormatting sqref="C12 C25">
    <cfRule type="containsText" dxfId="58" priority="36" operator="containsText" text="Choix">
      <formula>NOT(ISERROR(SEARCH("Choix",C12)))</formula>
    </cfRule>
  </conditionalFormatting>
  <conditionalFormatting sqref="C13:C14">
    <cfRule type="containsText" dxfId="57" priority="35" operator="containsText" text="Choix">
      <formula>NOT(ISERROR(SEARCH("Choix",C13)))</formula>
    </cfRule>
  </conditionalFormatting>
  <conditionalFormatting sqref="C19:C21">
    <cfRule type="containsText" dxfId="56" priority="34" operator="containsText" text="Choix">
      <formula>NOT(ISERROR(SEARCH("Choix",C19)))</formula>
    </cfRule>
  </conditionalFormatting>
  <conditionalFormatting sqref="C24">
    <cfRule type="containsText" dxfId="55" priority="31" operator="containsText" text="Choix">
      <formula>NOT(ISERROR(SEARCH("Choix",C24)))</formula>
    </cfRule>
  </conditionalFormatting>
  <conditionalFormatting sqref="B27">
    <cfRule type="expression" dxfId="54" priority="29">
      <formula>$B$27&lt;&gt;15</formula>
    </cfRule>
  </conditionalFormatting>
  <conditionalFormatting sqref="B22">
    <cfRule type="expression" dxfId="53" priority="28">
      <formula>$B$22&lt;&gt;15</formula>
    </cfRule>
  </conditionalFormatting>
  <conditionalFormatting sqref="B15">
    <cfRule type="expression" dxfId="52" priority="27">
      <formula>$B$15&lt;&gt;15</formula>
    </cfRule>
  </conditionalFormatting>
  <conditionalFormatting sqref="C26">
    <cfRule type="containsText" dxfId="51" priority="26" operator="containsText" text="Choix 3">
      <formula>NOT(ISERROR(SEARCH("Choix 3",C26)))</formula>
    </cfRule>
  </conditionalFormatting>
  <conditionalFormatting sqref="B29">
    <cfRule type="expression" dxfId="50" priority="25">
      <formula>$B$29&lt;&gt;45</formula>
    </cfRule>
  </conditionalFormatting>
  <conditionalFormatting sqref="D24">
    <cfRule type="expression" dxfId="49" priority="4">
      <formula>SEARCH(C24,"Autre")</formula>
    </cfRule>
  </conditionalFormatting>
  <conditionalFormatting sqref="D19">
    <cfRule type="expression" dxfId="48" priority="6">
      <formula>SEARCH(C19,"Autre")</formula>
    </cfRule>
  </conditionalFormatting>
  <conditionalFormatting sqref="E17:E18">
    <cfRule type="expression" dxfId="47" priority="14">
      <formula>SEARCH(C17,"Autre")</formula>
    </cfRule>
  </conditionalFormatting>
  <conditionalFormatting sqref="E10:E11">
    <cfRule type="expression" dxfId="46" priority="15">
      <formula>SEARCH(C10,"Autre")</formula>
    </cfRule>
  </conditionalFormatting>
  <conditionalFormatting sqref="D12:D13">
    <cfRule type="expression" dxfId="45" priority="8">
      <formula>SEARCH(C12,"Autre")</formula>
    </cfRule>
  </conditionalFormatting>
  <conditionalFormatting sqref="D20">
    <cfRule type="expression" dxfId="44" priority="5">
      <formula>SEARCH(C19,"Autre")</formula>
    </cfRule>
  </conditionalFormatting>
  <conditionalFormatting sqref="C19">
    <cfRule type="expression" dxfId="43" priority="10">
      <formula>$C$104=TRUE</formula>
    </cfRule>
  </conditionalFormatting>
  <conditionalFormatting sqref="C25">
    <cfRule type="expression" dxfId="42" priority="11">
      <formula>$C$108=TRUE</formula>
    </cfRule>
  </conditionalFormatting>
  <conditionalFormatting sqref="C20">
    <cfRule type="expression" dxfId="41" priority="12">
      <formula>$D$104=TRUE</formula>
    </cfRule>
  </conditionalFormatting>
  <conditionalFormatting sqref="C21">
    <cfRule type="expression" dxfId="40" priority="13">
      <formula>$E$104=TRUE</formula>
    </cfRule>
  </conditionalFormatting>
  <conditionalFormatting sqref="D19">
    <cfRule type="expression" dxfId="39" priority="104">
      <formula>$C$101=TRUE</formula>
    </cfRule>
  </conditionalFormatting>
  <conditionalFormatting sqref="D25">
    <cfRule type="expression" dxfId="38" priority="105">
      <formula>$C$105=TRUE</formula>
    </cfRule>
  </conditionalFormatting>
  <conditionalFormatting sqref="D20">
    <cfRule type="expression" dxfId="37" priority="106">
      <formula>$D$101=TRUE</formula>
    </cfRule>
  </conditionalFormatting>
  <conditionalFormatting sqref="D14">
    <cfRule type="expression" dxfId="36" priority="3">
      <formula>SEARCH(C14,"Autre cours")</formula>
    </cfRule>
  </conditionalFormatting>
  <conditionalFormatting sqref="D21">
    <cfRule type="expression" dxfId="35" priority="2">
      <formula>SEARCH(C21,"Autre cours")</formula>
    </cfRule>
  </conditionalFormatting>
  <conditionalFormatting sqref="D26">
    <cfRule type="expression" dxfId="34" priority="1">
      <formula>SEARCH(C26,"Cours au choix")</formula>
    </cfRule>
  </conditionalFormatting>
  <dataValidations count="9">
    <dataValidation type="list" allowBlank="1" showInputMessage="1" showErrorMessage="1" sqref="C26">
      <formula1>$AC$9:$AC$11</formula1>
    </dataValidation>
    <dataValidation type="list" allowBlank="1" showInputMessage="1" showErrorMessage="1" sqref="C25">
      <formula1>$AB$9:$AB$17</formula1>
    </dataValidation>
    <dataValidation type="list" allowBlank="1" showInputMessage="1" showErrorMessage="1" sqref="C24">
      <formula1>$AA$9:$AA$16</formula1>
    </dataValidation>
    <dataValidation type="list" allowBlank="1" showInputMessage="1" showErrorMessage="1" sqref="C21">
      <formula1>$Y$9:$Y$27</formula1>
    </dataValidation>
    <dataValidation type="list" allowBlank="1" showInputMessage="1" showErrorMessage="1" sqref="C20">
      <formula1>$X$9:$X$26</formula1>
    </dataValidation>
    <dataValidation type="list" allowBlank="1" showInputMessage="1" showErrorMessage="1" sqref="C19">
      <formula1>$W$9:$W$26</formula1>
    </dataValidation>
    <dataValidation type="list" allowBlank="1" showInputMessage="1" showErrorMessage="1" sqref="C13">
      <formula1>$S$9:$S$11</formula1>
    </dataValidation>
    <dataValidation type="list" allowBlank="1" showInputMessage="1" showErrorMessage="1" sqref="C12">
      <formula1>$R$9:$R$11</formula1>
    </dataValidation>
    <dataValidation type="list" allowBlank="1" showInputMessage="1" showErrorMessage="1" sqref="C14">
      <formula1>$T$9:$T$16</formula1>
    </dataValidation>
  </dataValidations>
  <hyperlinks>
    <hyperlink ref="A5" r:id="rId1"/>
    <hyperlink ref="E35" r:id="rId2"/>
    <hyperlink ref="E33" r:id="rId3"/>
  </hyperlinks>
  <pageMargins left="0.7" right="0.7" top="0.75" bottom="0.75" header="0.3" footer="0.3"/>
  <tableParts count="11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Eff. énergétique bâtiments</vt:lpstr>
      <vt:lpstr>Énergie hydroélectrique</vt:lpstr>
      <vt:lpstr>Énergies renouvelables</vt:lpstr>
      <vt:lpstr>Syst. et réseaux intelligents</vt:lpstr>
      <vt:lpstr>'Eff. énergétique bâtiments'!OLE_LINK1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Lyne Dénommé</cp:lastModifiedBy>
  <dcterms:created xsi:type="dcterms:W3CDTF">2021-01-22T02:17:40Z</dcterms:created>
  <dcterms:modified xsi:type="dcterms:W3CDTF">2021-06-23T12:53:02Z</dcterms:modified>
</cp:coreProperties>
</file>